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90" yWindow="75" windowWidth="13050" windowHeight="11640" activeTab="0"/>
  </bookViews>
  <sheets>
    <sheet name="Kuuaruanne lukus" sheetId="1" r:id="rId1"/>
    <sheet name="kommenteeritud" sheetId="2" r:id="rId2"/>
    <sheet name="val. sektorisse kuuluvad sihtas" sheetId="3" r:id="rId3"/>
  </sheets>
  <definedNames/>
  <calcPr fullCalcOnLoad="1"/>
</workbook>
</file>

<file path=xl/comments1.xml><?xml version="1.0" encoding="utf-8"?>
<comments xmlns="http://schemas.openxmlformats.org/spreadsheetml/2006/main">
  <authors>
    <author>kerstis</author>
    <author>RM</author>
  </authors>
  <commentList>
    <comment ref="C138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preemialaadsed tasud kolmandatele isikutele</t>
        </r>
      </text>
    </comment>
    <comment ref="A388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kuludele on lisatud ka kap. liisingumaksed</t>
        </r>
      </text>
    </comment>
    <comment ref="F93" authorId="1">
      <text>
        <r>
          <rPr>
            <b/>
            <sz val="8"/>
            <rFont val="Tahoma"/>
            <family val="0"/>
          </rPr>
          <t>RM:</t>
        </r>
        <r>
          <rPr>
            <sz val="8"/>
            <rFont val="Tahoma"/>
            <family val="0"/>
          </rPr>
          <t xml:space="preserve">
siin hooldajatoetus ja palkade ühtlustamise vahendid</t>
        </r>
      </text>
    </comment>
  </commentList>
</comments>
</file>

<file path=xl/comments2.xml><?xml version="1.0" encoding="utf-8"?>
<comments xmlns="http://schemas.openxmlformats.org/spreadsheetml/2006/main">
  <authors>
    <author>kerstis</author>
    <author>RM</author>
  </authors>
  <commentList>
    <comment ref="C138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preemialaadsed tasud kolmandatele isikutele</t>
        </r>
      </text>
    </comment>
    <comment ref="A388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kuludele on lisatud ka kap. liisingumaksed</t>
        </r>
      </text>
    </comment>
    <comment ref="F93" authorId="1">
      <text>
        <r>
          <rPr>
            <b/>
            <sz val="8"/>
            <rFont val="Tahoma"/>
            <family val="0"/>
          </rPr>
          <t>RM:</t>
        </r>
        <r>
          <rPr>
            <sz val="8"/>
            <rFont val="Tahoma"/>
            <family val="0"/>
          </rPr>
          <t xml:space="preserve">
siin hooldajatoetus ja palkade ühtlustamise vahendid</t>
        </r>
      </text>
    </comment>
  </commentList>
</comments>
</file>

<file path=xl/sharedStrings.xml><?xml version="1.0" encoding="utf-8"?>
<sst xmlns="http://schemas.openxmlformats.org/spreadsheetml/2006/main" count="1603" uniqueCount="985">
  <si>
    <t>üksuse jooksva aruandluse kord" lisa</t>
  </si>
  <si>
    <t>EELARVE TÄITMISE KASSAPÕHINE KUUARUANNE</t>
  </si>
  <si>
    <t>Aruandja nimi:</t>
  </si>
  <si>
    <t xml:space="preserve">                                                                              </t>
  </si>
  <si>
    <t>Aruanne seisuga:</t>
  </si>
  <si>
    <t xml:space="preserve">                                        </t>
  </si>
  <si>
    <t>(sendi täpsusega)</t>
  </si>
  <si>
    <t>Tunnus</t>
  </si>
  <si>
    <t>Kirje nimetus</t>
  </si>
  <si>
    <t>Eelarve</t>
  </si>
  <si>
    <t>Aasta
algusest kokku</t>
  </si>
  <si>
    <t>TULUD</t>
  </si>
  <si>
    <t>Maksud</t>
  </si>
  <si>
    <t>Füüsilise isiku tulumaks</t>
  </si>
  <si>
    <t>Maamaks</t>
  </si>
  <si>
    <t>Mootorsõidukimaks</t>
  </si>
  <si>
    <t>Paadimaks</t>
  </si>
  <si>
    <t>Loomapidamismaks</t>
  </si>
  <si>
    <t>Müügimaks</t>
  </si>
  <si>
    <t>Reklaamimaks</t>
  </si>
  <si>
    <t>Teede ja tänavate sulgemise maks</t>
  </si>
  <si>
    <t>Lõbustusmaks</t>
  </si>
  <si>
    <t>Parkimistasu</t>
  </si>
  <si>
    <t>Kaupade ja teenuste müük</t>
  </si>
  <si>
    <t>Riigilõivud</t>
  </si>
  <si>
    <t>322, 323</t>
  </si>
  <si>
    <t>Laekumised haridusasutuste majandustegevusest</t>
  </si>
  <si>
    <t>Laekumised kultuuri-ja kunstiasutuste majandustegevusest</t>
  </si>
  <si>
    <t>Laekumised spordi-ja puhkeasutuste majandustegevusest</t>
  </si>
  <si>
    <t>Laekumised tervishoiuasutuste majandustegevusest</t>
  </si>
  <si>
    <t>Laekumised sotsiaalasutuste majandustegevusest</t>
  </si>
  <si>
    <t>Laekumised elamu- ja kommunaalasutuste majandustegevusest</t>
  </si>
  <si>
    <t>Laekumised keskkonnaasutuste majandustegevusest</t>
  </si>
  <si>
    <t>Laekumised korrakaitseasutuste majandustegevusest</t>
  </si>
  <si>
    <t>Laekumised riigikaitseasutuste majandustegevusest</t>
  </si>
  <si>
    <t>Laekumised üldvalitsemisasutuste majandustegevusest</t>
  </si>
  <si>
    <t>Laekumised transpordi- ja sideasutuste majandustegevusest</t>
  </si>
  <si>
    <t>Laekumised põllumajandusasutuste majandustegevusest</t>
  </si>
  <si>
    <t>Laekumised muude maj.-küsimustega tegelevate asutuste majandustegevusest</t>
  </si>
  <si>
    <t>Üüri  ja renditulud</t>
  </si>
  <si>
    <t>Laekumised õiguste müügist</t>
  </si>
  <si>
    <t>Muu kaupade ja teenuste müük</t>
  </si>
  <si>
    <t>Edasiantav tulu ja tulu kulude edasiandmisest</t>
  </si>
  <si>
    <t>Toetused</t>
  </si>
  <si>
    <t>Sihtotstarbelised toetused jooksvateks kuludeks</t>
  </si>
  <si>
    <t>3500.9</t>
  </si>
  <si>
    <t>Toetused mitteresidentidelt</t>
  </si>
  <si>
    <t>3500.0</t>
  </si>
  <si>
    <t>Valitsussektorisisesed toetused</t>
  </si>
  <si>
    <t>3500.00</t>
  </si>
  <si>
    <t>Toetused riigilt ja riigiasutustelt</t>
  </si>
  <si>
    <t>3500.00.02</t>
  </si>
  <si>
    <t>Haridus- ja Teadusministeerium</t>
  </si>
  <si>
    <t>3500.00.04</t>
  </si>
  <si>
    <t>Kaitseministeerium</t>
  </si>
  <si>
    <t>3500.00.05</t>
  </si>
  <si>
    <t>Keskkonnaministeerium</t>
  </si>
  <si>
    <t>3500.00.06</t>
  </si>
  <si>
    <t>Kultuuriministeerium</t>
  </si>
  <si>
    <t>3500.00.07</t>
  </si>
  <si>
    <t>Majandus- ja Kommunikatsiooniministeerium</t>
  </si>
  <si>
    <t>3500.00.08</t>
  </si>
  <si>
    <t>Põllumajandusministeerium</t>
  </si>
  <si>
    <t>3500.00.09</t>
  </si>
  <si>
    <t>Rahandusministeerium</t>
  </si>
  <si>
    <t xml:space="preserve">   </t>
  </si>
  <si>
    <t>3500.00.10</t>
  </si>
  <si>
    <t>Siseministeerium</t>
  </si>
  <si>
    <t>3500.00.11</t>
  </si>
  <si>
    <t>Sotsiaalministeerium</t>
  </si>
  <si>
    <t>3500.00.14</t>
  </si>
  <si>
    <t>Maavalitsused</t>
  </si>
  <si>
    <t>3500.00.15</t>
  </si>
  <si>
    <t>Riigikogu</t>
  </si>
  <si>
    <t>3500.00.16</t>
  </si>
  <si>
    <t>Vabariigi Valitsuse reserv</t>
  </si>
  <si>
    <t>3500.00.17</t>
  </si>
  <si>
    <t xml:space="preserve">Vabariigi Valitsus  </t>
  </si>
  <si>
    <t>3500.01</t>
  </si>
  <si>
    <t>Toetused kohaliku omavalitsuse üksustelt ja omavalitsusasutustelt</t>
  </si>
  <si>
    <t>3500.02</t>
  </si>
  <si>
    <t>Toetused  valitsussektorisse kuuluvatelt av.-õiguslikelt jur.-telt isikutelt</t>
  </si>
  <si>
    <t>3500.03</t>
  </si>
  <si>
    <t>Toetused valitsussektorisse kuuluvatelt sihtasutustelt</t>
  </si>
  <si>
    <t>3500.8</t>
  </si>
  <si>
    <t>Toetused muudelt residentidelt</t>
  </si>
  <si>
    <t xml:space="preserve">Sihtotstarbelised toetused põhivara soetamiseks </t>
  </si>
  <si>
    <t>3502.9</t>
  </si>
  <si>
    <t>3502.0</t>
  </si>
  <si>
    <t>3502.00</t>
  </si>
  <si>
    <t>3502.00.02</t>
  </si>
  <si>
    <t>3502.00.05</t>
  </si>
  <si>
    <t>3502.00.06</t>
  </si>
  <si>
    <t>3502.00.07</t>
  </si>
  <si>
    <t>3502.00.08</t>
  </si>
  <si>
    <t>3502.00.09</t>
  </si>
  <si>
    <t>3502.00.10</t>
  </si>
  <si>
    <t>3502.00.11</t>
  </si>
  <si>
    <t>3502.00.14</t>
  </si>
  <si>
    <t>3502.00.16</t>
  </si>
  <si>
    <t>VV omandireformi reservfond</t>
  </si>
  <si>
    <t>3502.01</t>
  </si>
  <si>
    <t>3502.02</t>
  </si>
  <si>
    <t>3502.03</t>
  </si>
  <si>
    <t>3502.8</t>
  </si>
  <si>
    <t xml:space="preserve">Mittesihtotstarbelised toetused </t>
  </si>
  <si>
    <t>352.9</t>
  </si>
  <si>
    <t>352.0</t>
  </si>
  <si>
    <t>352.00</t>
  </si>
  <si>
    <t>352.00.17</t>
  </si>
  <si>
    <t>Vabariigi Valitsus, s.h.</t>
  </si>
  <si>
    <t>352.01</t>
  </si>
  <si>
    <t>352.02</t>
  </si>
  <si>
    <t>352.03</t>
  </si>
  <si>
    <t>352.8</t>
  </si>
  <si>
    <t xml:space="preserve">Muud tulud </t>
  </si>
  <si>
    <t>Materiaalsete ja immateriaalsete varade müük</t>
  </si>
  <si>
    <t>Maa müük</t>
  </si>
  <si>
    <t>Rajatiste ja hoonete müük</t>
  </si>
  <si>
    <t>Muude materiaalsete põhivarade müük</t>
  </si>
  <si>
    <t>Immateriaalse põhivara müük</t>
  </si>
  <si>
    <t>Bioloogiliste varade müük</t>
  </si>
  <si>
    <t>Varude müük</t>
  </si>
  <si>
    <t>Tulud varadelt</t>
  </si>
  <si>
    <t>Intressi- ja viivisetulud hoiustelt</t>
  </si>
  <si>
    <t>Intressi- ja viivisetulud hoiustelt ostetud väärtpaberitelt</t>
  </si>
  <si>
    <t>Intressi-, viivise- ja kohustistasutulud antud laenudelt</t>
  </si>
  <si>
    <t>Intressi- ja viivisetulud muudelt finantsvaradelt</t>
  </si>
  <si>
    <t>Omanikutulud</t>
  </si>
  <si>
    <t>Rendi- ja üüritulud mittetoodetud põhivaradelt</t>
  </si>
  <si>
    <t>Üleriigilise tähtsusega maardlate kaevandamisõiguse tasu</t>
  </si>
  <si>
    <t>Kohaliku tähtsusega maardlate kaevandamisõiguse tasu</t>
  </si>
  <si>
    <t>Maa-ainese kaevandamisõiguse tasu</t>
  </si>
  <si>
    <t>Metsatulu</t>
  </si>
  <si>
    <t>Laekumine vee erikasutusest</t>
  </si>
  <si>
    <t>Jahipiirkonna kasutusõiguse tasu</t>
  </si>
  <si>
    <t>Kalapüügiõiguse tasu</t>
  </si>
  <si>
    <t>Trahvid</t>
  </si>
  <si>
    <t>Saastetasud ja keskkonnale tekitatud kahju hüvitus</t>
  </si>
  <si>
    <t>Eespool nimetamata muud tulud</t>
  </si>
  <si>
    <t>4, 5, 6, 15</t>
  </si>
  <si>
    <t>KULUD MAJANDUSLIKU SISU JÄRGI</t>
  </si>
  <si>
    <t>Eraldised</t>
  </si>
  <si>
    <t>Subsiidiumid ettevõtlusega tegelevatele isikutele</t>
  </si>
  <si>
    <t xml:space="preserve">Sotsiaaltoetused </t>
  </si>
  <si>
    <t>Sotsiaalabitoetused ja muud eraldised füüsilistele isikutele</t>
  </si>
  <si>
    <t>Peretoetused</t>
  </si>
  <si>
    <t>Toimetulekutoetus</t>
  </si>
  <si>
    <t>Toetused töötutele</t>
  </si>
  <si>
    <t>Toetused puuetega inimestele ja nende hooldajatele</t>
  </si>
  <si>
    <t xml:space="preserve">Õppetoetused </t>
  </si>
  <si>
    <t>Muud sotsiaalabitoetused ja eraldised füüsilistele isikutele</t>
  </si>
  <si>
    <t>Erijuhtudel toetustelt makstav sotsiaalmaks</t>
  </si>
  <si>
    <t xml:space="preserve">Preemiad </t>
  </si>
  <si>
    <t>Sihtotstarbelised eraldised</t>
  </si>
  <si>
    <r>
      <t>Sihtotstarbelised eraldised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jooksvateks</t>
    </r>
    <r>
      <rPr>
        <sz val="10"/>
        <rFont val="Times New Roman"/>
        <family val="1"/>
      </rPr>
      <t xml:space="preserve"> kuludeks</t>
    </r>
  </si>
  <si>
    <t>4500.9</t>
  </si>
  <si>
    <t>Eraldised mitteresidentidele</t>
  </si>
  <si>
    <t>4500.0</t>
  </si>
  <si>
    <t>Valitsussektorisisesed eraldised</t>
  </si>
  <si>
    <t>4500.00</t>
  </si>
  <si>
    <t>Eraldised riigile ja riigiasutustele</t>
  </si>
  <si>
    <t>4500.01</t>
  </si>
  <si>
    <t>Eraldised kohaliku omavalitsuse üksustele ja omavalitsusasutustele</t>
  </si>
  <si>
    <t>4500.02</t>
  </si>
  <si>
    <t>Eraldised  valitsussektorisse kuuluvatele av.-õiguslikele jur.-tele isikutele</t>
  </si>
  <si>
    <t>4500.03</t>
  </si>
  <si>
    <t>Eraldised valitsussektorisse kuuluvatele sihtasutustele</t>
  </si>
  <si>
    <t>4500.8</t>
  </si>
  <si>
    <t>Eraldised muudele residentidele</t>
  </si>
  <si>
    <r>
      <t xml:space="preserve">Sihtotstarbelised eraldised </t>
    </r>
    <r>
      <rPr>
        <sz val="10"/>
        <rFont val="Times New Roman"/>
        <family val="1"/>
      </rPr>
      <t>põhivara soetamiseks</t>
    </r>
  </si>
  <si>
    <t>4502.01</t>
  </si>
  <si>
    <t xml:space="preserve">S.h. </t>
  </si>
  <si>
    <t>eraldised kohaliku omavalitsuse üksustele ja omavalitsusasutustele</t>
  </si>
  <si>
    <t>Mittesihtotstarbelised eraldised</t>
  </si>
  <si>
    <t>452.01</t>
  </si>
  <si>
    <t xml:space="preserve">S.h </t>
  </si>
  <si>
    <t>Tegevuskulud</t>
  </si>
  <si>
    <t>Personalikulud</t>
  </si>
  <si>
    <t>Töötasud</t>
  </si>
  <si>
    <t>Valitavate ja ametisse nimetatavate ametnike töötasu</t>
  </si>
  <si>
    <t>Avaliku teenistuse ametnike töötasu</t>
  </si>
  <si>
    <t>Töötajate töötasu</t>
  </si>
  <si>
    <t>Töövõtulepingu alusel töötajatele makstav tasu</t>
  </si>
  <si>
    <t>Muud tasud</t>
  </si>
  <si>
    <t>Erisoodustused</t>
  </si>
  <si>
    <t>Personalikuludega kaasnevad maksud</t>
  </si>
  <si>
    <t>Majandamiskulud</t>
  </si>
  <si>
    <t>Administreerimiskulud</t>
  </si>
  <si>
    <t>Uurimis- ja arendustööde ostukulud</t>
  </si>
  <si>
    <t>Lähetuskulud</t>
  </si>
  <si>
    <t>Koolituskulud</t>
  </si>
  <si>
    <t>Kinnistute, hoonete ja ruumide majandamiskulud</t>
  </si>
  <si>
    <t>Rajatiste majandamiskulud</t>
  </si>
  <si>
    <t>Sõidukite ülalpidamise kulud, v.a kaitseotstarbelised kulud</t>
  </si>
  <si>
    <t>Info- ja kommunikatsioonitehnoloogia kulud</t>
  </si>
  <si>
    <t>Inventari kulud, v.a IT- ja kaitseotstarbelised kulud</t>
  </si>
  <si>
    <t>Masinate ja seadmete ülalpidamise kulud, v.a IT- ja kaitseotstarbelised kulud</t>
  </si>
  <si>
    <t>Toiduained ja toitlustusteenused</t>
  </si>
  <si>
    <t>Meditsiinikulud ja hügieenitarbed</t>
  </si>
  <si>
    <t>Teavikud ja kunstiesemed</t>
  </si>
  <si>
    <t>Õppevahendite ja koolituse kulud</t>
  </si>
  <si>
    <t>Kommunikatsiooni-, kultuuri- ja vaba aja sisustamise kulud</t>
  </si>
  <si>
    <t>Sotsiaalteenused</t>
  </si>
  <si>
    <t>Tootmiskulud</t>
  </si>
  <si>
    <t>Kaitseotstarbeline varustus ja materjalid</t>
  </si>
  <si>
    <t>Eri- ja vormiriietus, v.a kaitseotstarbelised kulud</t>
  </si>
  <si>
    <t>Muu erivarustus ja erimaterjalid</t>
  </si>
  <si>
    <t>Muud mitmesugused majanduskulud</t>
  </si>
  <si>
    <t>Edasiantav kulu ja kulu tulude edasiandmisest</t>
  </si>
  <si>
    <t>Muud kulud</t>
  </si>
  <si>
    <t>Muud kulud (va. intressid ja kohustistasud)</t>
  </si>
  <si>
    <t>Maksu-, riigilõivu- ja trahvikulud</t>
  </si>
  <si>
    <t>Käibemaks</t>
  </si>
  <si>
    <t>Muud maksud</t>
  </si>
  <si>
    <t>Riigilõivukulu</t>
  </si>
  <si>
    <t>Loodusressursside kasutamise ja saastetasud</t>
  </si>
  <si>
    <t>Maksuvõlalt arvestatud intressid</t>
  </si>
  <si>
    <t>Muud tegevuskulud, sh.</t>
  </si>
  <si>
    <t>Reservfond</t>
  </si>
  <si>
    <t>Ekslikult laekunud tulude tagastamine</t>
  </si>
  <si>
    <t>Intressi-, viivise- ja kohustistasukulud</t>
  </si>
  <si>
    <t>Intressi- ja viivisekulud emiteeritud väärtpaberitelt</t>
  </si>
  <si>
    <t>Intressi-, viivise- ja kohustistasukulud võetud laenudelt</t>
  </si>
  <si>
    <t>Intressi- ja viivisekulud kapitaliliisingult</t>
  </si>
  <si>
    <t>Intressi- ja viivisekulud muudelt kohustustelt</t>
  </si>
  <si>
    <t>Materiaalsete ja immateriaalsete varade soetamine ja renoveerimine</t>
  </si>
  <si>
    <t>Materiaalsete põhivarade soetamine ja renoveerimine</t>
  </si>
  <si>
    <t>Maa soetamine</t>
  </si>
  <si>
    <t>Rajatiste ja hoonete soetamine ja renoveerimine</t>
  </si>
  <si>
    <t>Masinate ja seadmete,sh.trp.vahendite soetamine ja renoveerimine</t>
  </si>
  <si>
    <t>Info- ja kommunikatsioonitehnoloogia seadmete soet. ja renov.</t>
  </si>
  <si>
    <t>Inventari soetamine ja renoveerimine</t>
  </si>
  <si>
    <t>Mitteamortiseeruvate väärtuste soetamine ja renoveerimine</t>
  </si>
  <si>
    <t>Immateriaalsete põhivarade soetamine</t>
  </si>
  <si>
    <t>Bioloogiliste ressursside soetamine</t>
  </si>
  <si>
    <t>Varude soetamine</t>
  </si>
  <si>
    <t>ÜLEJÄÄK (+) / PUUDUJÄÄK (-)</t>
  </si>
  <si>
    <t>FINANTSEERIMISTEHINGUD</t>
  </si>
  <si>
    <t>10.1</t>
  </si>
  <si>
    <t>Finantsvarade suurenemine (-)</t>
  </si>
  <si>
    <t>1009.1</t>
  </si>
  <si>
    <t>Hoiuste suurendamine(-)</t>
  </si>
  <si>
    <t>101.1</t>
  </si>
  <si>
    <t>Väärtpaberite ost   (-)</t>
  </si>
  <si>
    <t>1011.1</t>
  </si>
  <si>
    <t>Aktsiate ja osade ost (-)</t>
  </si>
  <si>
    <t>1032.1</t>
  </si>
  <si>
    <t>Laenude andmine  (õppelaenud) (-)</t>
  </si>
  <si>
    <t>10.2</t>
  </si>
  <si>
    <t>Finantsvarade vähenemine (+)</t>
  </si>
  <si>
    <t>1009.2</t>
  </si>
  <si>
    <t>Hoiuste vähendamine (+)</t>
  </si>
  <si>
    <t>101.2</t>
  </si>
  <si>
    <t>Väärtpaberite müük  (+)</t>
  </si>
  <si>
    <t>1011.2</t>
  </si>
  <si>
    <t>Aktsiate ja osade müük (+)</t>
  </si>
  <si>
    <t>1032.2</t>
  </si>
  <si>
    <t>Antud laenude tagasimaksed (õppelaenud)(+)</t>
  </si>
  <si>
    <t>20.5</t>
  </si>
  <si>
    <t>Kohustuste suurenemine (+)</t>
  </si>
  <si>
    <t>2080.5.0</t>
  </si>
  <si>
    <t>Võlakirjade emiteerimine valitsussektorisiseselt (+)</t>
  </si>
  <si>
    <t>2080.5.8</t>
  </si>
  <si>
    <t>Võlakirjade emiteerimine muudele residentidele (+)</t>
  </si>
  <si>
    <t>2080.5.9</t>
  </si>
  <si>
    <t>Võlakirjade emiteerimine mitteresidentidele (+)</t>
  </si>
  <si>
    <t>2081.5.0</t>
  </si>
  <si>
    <t>Laenude võtmine valitsussektorisiseselt (+)</t>
  </si>
  <si>
    <t>2081.5.8</t>
  </si>
  <si>
    <t>Laenude võtmine muudelt residentidelt (+)</t>
  </si>
  <si>
    <t>2081.5.9</t>
  </si>
  <si>
    <t>Laenude võtmine mitteresidentidelt (+)</t>
  </si>
  <si>
    <t>20.6</t>
  </si>
  <si>
    <t>Kohustuste vähenemine (-)</t>
  </si>
  <si>
    <t>2080.6.0</t>
  </si>
  <si>
    <t>Võlakirjade tagasiostmine valitsussektorisiseselt (-)</t>
  </si>
  <si>
    <t>2080.6.8</t>
  </si>
  <si>
    <t>Võlakirjade tagasiostmine muudelt residentidelt (-)</t>
  </si>
  <si>
    <t>2080.6.9</t>
  </si>
  <si>
    <t>Võlakirjade tagasiostmine mitteresidentidelt (-)</t>
  </si>
  <si>
    <t>2081.6.0</t>
  </si>
  <si>
    <t>Võetud laenude tagasimaksmine valitsussektorisiseselt (-)</t>
  </si>
  <si>
    <t>2081.6.8</t>
  </si>
  <si>
    <t>Võetud laenude tagasimaksmine muudele residentidele (-)</t>
  </si>
  <si>
    <t>2081.6.9</t>
  </si>
  <si>
    <t>Võetud laenude tagasimaksmine mitteresidentidele (-)</t>
  </si>
  <si>
    <t>2082.6</t>
  </si>
  <si>
    <t>Kapitaliliisingu maksed  (-)</t>
  </si>
  <si>
    <t xml:space="preserve">Muutus kassas ja hoiustes (suurenemine "-", vähenemine "+") </t>
  </si>
  <si>
    <t>KULUD TEGEVUSALADE JÄRGI</t>
  </si>
  <si>
    <t>01</t>
  </si>
  <si>
    <t>Üldised valitsussektori teenused</t>
  </si>
  <si>
    <t>01111</t>
  </si>
  <si>
    <t>Valla- ja linnavolikogu</t>
  </si>
  <si>
    <t>01112</t>
  </si>
  <si>
    <t>Valla- ja linnavalitsus</t>
  </si>
  <si>
    <t>01113</t>
  </si>
  <si>
    <t xml:space="preserve">Linnaosavalitsused </t>
  </si>
  <si>
    <t>01114</t>
  </si>
  <si>
    <t>01600</t>
  </si>
  <si>
    <t xml:space="preserve">Muud üldised valitsussektori teenused  </t>
  </si>
  <si>
    <t>01700</t>
  </si>
  <si>
    <t>Valitsussektori võla teenindamine</t>
  </si>
  <si>
    <t>Ülalnimetamata üldised valitsussektori kulud kokku</t>
  </si>
  <si>
    <t>02</t>
  </si>
  <si>
    <t>Riigikaitse</t>
  </si>
  <si>
    <t>03</t>
  </si>
  <si>
    <t>Avalik kord ja julgeolek</t>
  </si>
  <si>
    <t>03100</t>
  </si>
  <si>
    <t>Politsei</t>
  </si>
  <si>
    <t>03200</t>
  </si>
  <si>
    <t>Päästeteenused</t>
  </si>
  <si>
    <t>Ülalnimetamata avalik kord ja julgeolek kokku</t>
  </si>
  <si>
    <t>04</t>
  </si>
  <si>
    <t>Majandus</t>
  </si>
  <si>
    <t>04120</t>
  </si>
  <si>
    <t>Ettevõtluse arengu toetamine, stardiabi</t>
  </si>
  <si>
    <t>04210</t>
  </si>
  <si>
    <t>Maakorraldus</t>
  </si>
  <si>
    <t>04211</t>
  </si>
  <si>
    <t>Muu põllumajandus</t>
  </si>
  <si>
    <t>04220</t>
  </si>
  <si>
    <t>Metsamajandus</t>
  </si>
  <si>
    <t>04230</t>
  </si>
  <si>
    <t>Kalandus ja jahindus</t>
  </si>
  <si>
    <t>04350</t>
  </si>
  <si>
    <t>Elektrienergia</t>
  </si>
  <si>
    <t>04360</t>
  </si>
  <si>
    <t>Muu energia- ja soojamajandus</t>
  </si>
  <si>
    <t>04510</t>
  </si>
  <si>
    <t>Maanteetransport (vallateede- ja tänavate korrashoid)</t>
  </si>
  <si>
    <t>04511</t>
  </si>
  <si>
    <t>Liikluskorraldus</t>
  </si>
  <si>
    <t>04512</t>
  </si>
  <si>
    <t>Transpordikorraldus</t>
  </si>
  <si>
    <t>04520</t>
  </si>
  <si>
    <t>Veetransport</t>
  </si>
  <si>
    <t>04540</t>
  </si>
  <si>
    <t>Õhutransport</t>
  </si>
  <si>
    <t>04600</t>
  </si>
  <si>
    <t>Side</t>
  </si>
  <si>
    <t>04710</t>
  </si>
  <si>
    <t>Kaubandus ja laondus</t>
  </si>
  <si>
    <t>04730</t>
  </si>
  <si>
    <t>Turism</t>
  </si>
  <si>
    <t>04740</t>
  </si>
  <si>
    <t>Üldmajanduslikud arendusprojektid- territoriaalne planeerimine</t>
  </si>
  <si>
    <t>04900</t>
  </si>
  <si>
    <t>Muu majandus (sh.majanduse haldamine)</t>
  </si>
  <si>
    <t>Ülalnimetamata majanduse kulud kokku</t>
  </si>
  <si>
    <t>05</t>
  </si>
  <si>
    <t>Keskkonnakaitse</t>
  </si>
  <si>
    <t>05100</t>
  </si>
  <si>
    <t>Jäätmekäitlus (prügivedu)</t>
  </si>
  <si>
    <t>05200</t>
  </si>
  <si>
    <t>Heitveekäitlus</t>
  </si>
  <si>
    <t>05300</t>
  </si>
  <si>
    <t>Saaste vähendamine</t>
  </si>
  <si>
    <t>05400</t>
  </si>
  <si>
    <t>Bioloogilise mitmekesisuse ja maastiku kaitse, haljastus</t>
  </si>
  <si>
    <t>Ülalnimetamata keskkonnakaitse kulud kokku</t>
  </si>
  <si>
    <t>06</t>
  </si>
  <si>
    <t>Elamu- ja kommunaalmajandus</t>
  </si>
  <si>
    <t>06100</t>
  </si>
  <si>
    <t>Elamumajanduse arendamine</t>
  </si>
  <si>
    <t>06200</t>
  </si>
  <si>
    <t>Kommunaalmajanduse arendamine</t>
  </si>
  <si>
    <t>06300</t>
  </si>
  <si>
    <t>Veevarustus</t>
  </si>
  <si>
    <t>06400</t>
  </si>
  <si>
    <t>Tänavavalgustus</t>
  </si>
  <si>
    <t>06601</t>
  </si>
  <si>
    <t>Elamu- ja kommunaalmajanduse haldamine</t>
  </si>
  <si>
    <t>06602</t>
  </si>
  <si>
    <t>Kalmistud</t>
  </si>
  <si>
    <t>06603</t>
  </si>
  <si>
    <t>Hulkuvate loomadega seotud tegevus</t>
  </si>
  <si>
    <t>06604</t>
  </si>
  <si>
    <t>Saunad</t>
  </si>
  <si>
    <t>06605</t>
  </si>
  <si>
    <t>Muu elamu- ja kommunaalmajanduse tegevus</t>
  </si>
  <si>
    <t>Ülalnimetamata elamu-ja kommunaalmajanduse kulud kokku</t>
  </si>
  <si>
    <t>07</t>
  </si>
  <si>
    <t>Tervishoid</t>
  </si>
  <si>
    <t>07110</t>
  </si>
  <si>
    <t>Farmaatsiatooted - apteegid</t>
  </si>
  <si>
    <t>07200</t>
  </si>
  <si>
    <t>Ambulatoorsed teenused (kiirabi)</t>
  </si>
  <si>
    <t>07300</t>
  </si>
  <si>
    <t>Haiglateenused</t>
  </si>
  <si>
    <t>07400</t>
  </si>
  <si>
    <t>Avalikud tervishoiuteenused</t>
  </si>
  <si>
    <t>07600</t>
  </si>
  <si>
    <t>Muu tervishoid, sh. tervishoiu haldamine</t>
  </si>
  <si>
    <t>Ülalnimetamata tervishoiukulud kokku</t>
  </si>
  <si>
    <t>08</t>
  </si>
  <si>
    <t>Vabaaeg, kultuur ja religioon</t>
  </si>
  <si>
    <t>08101</t>
  </si>
  <si>
    <t>Spordikoolid</t>
  </si>
  <si>
    <t>08102</t>
  </si>
  <si>
    <t>Sporditegevus (v.a. spordikoolid)</t>
  </si>
  <si>
    <t>08103</t>
  </si>
  <si>
    <t>Puhkepargid</t>
  </si>
  <si>
    <t>08104</t>
  </si>
  <si>
    <t>Puhkebaasid</t>
  </si>
  <si>
    <t>08105</t>
  </si>
  <si>
    <t>Laste muusika- ja kunstikoolid</t>
  </si>
  <si>
    <t>08106</t>
  </si>
  <si>
    <t>Laste huvialamajad ja keskused</t>
  </si>
  <si>
    <t>08107</t>
  </si>
  <si>
    <t>Noorsootöö ja noortekeskused</t>
  </si>
  <si>
    <t>08108</t>
  </si>
  <si>
    <t>Täiskasvanute huvialaasutused</t>
  </si>
  <si>
    <t>08109</t>
  </si>
  <si>
    <t>Vaba aja üritused</t>
  </si>
  <si>
    <t>08201</t>
  </si>
  <si>
    <t>Raamatukogud</t>
  </si>
  <si>
    <t>08202</t>
  </si>
  <si>
    <t>Rahva- ja kultuurimajad</t>
  </si>
  <si>
    <t>08203</t>
  </si>
  <si>
    <t>Muuseumid</t>
  </si>
  <si>
    <t>08204</t>
  </si>
  <si>
    <t>Teatrid</t>
  </si>
  <si>
    <t>08205</t>
  </si>
  <si>
    <t>Kinod</t>
  </si>
  <si>
    <t>08206</t>
  </si>
  <si>
    <t>Kontsertorganisatsioonid</t>
  </si>
  <si>
    <t>08207</t>
  </si>
  <si>
    <t>Muinsuskaitse</t>
  </si>
  <si>
    <t>08208</t>
  </si>
  <si>
    <t>Kultuuriüritused</t>
  </si>
  <si>
    <t>08209</t>
  </si>
  <si>
    <t>Seltsitegevus</t>
  </si>
  <si>
    <t>08210</t>
  </si>
  <si>
    <t>Loomaaed</t>
  </si>
  <si>
    <t>08211</t>
  </si>
  <si>
    <t>Botaanikaaed</t>
  </si>
  <si>
    <t>08212</t>
  </si>
  <si>
    <t>Laululavad</t>
  </si>
  <si>
    <t>08300</t>
  </si>
  <si>
    <t>Ringhäälingu- ja kirjastamisteenused</t>
  </si>
  <si>
    <t>08400</t>
  </si>
  <si>
    <t>Religiooni- ja muud ühiskonnateenused</t>
  </si>
  <si>
    <t>08600</t>
  </si>
  <si>
    <t>Muu vaba aeg, kultuur, religioon, sh. haldus</t>
  </si>
  <si>
    <t>Ülalnimetamata vaba aja, kultuuri ja religiooni kulud kokku</t>
  </si>
  <si>
    <t>09</t>
  </si>
  <si>
    <t>Haridus</t>
  </si>
  <si>
    <t>09110</t>
  </si>
  <si>
    <t>Eelharidus (lasteaiad)</t>
  </si>
  <si>
    <t>09210</t>
  </si>
  <si>
    <t>Lasteaed-koolid</t>
  </si>
  <si>
    <t>09211</t>
  </si>
  <si>
    <t>Algkoolid</t>
  </si>
  <si>
    <t>09212</t>
  </si>
  <si>
    <t>Põhikoolid</t>
  </si>
  <si>
    <t>09220</t>
  </si>
  <si>
    <t>Gümnaasiumid</t>
  </si>
  <si>
    <t>09221</t>
  </si>
  <si>
    <t>Täiskasvanute gümnaasiumid</t>
  </si>
  <si>
    <t>09222</t>
  </si>
  <si>
    <t>Kutseõppeasutused</t>
  </si>
  <si>
    <t>09400</t>
  </si>
  <si>
    <t>Kolmanda taseme haridus - kõrgkoolid</t>
  </si>
  <si>
    <t>09500</t>
  </si>
  <si>
    <t>09600</t>
  </si>
  <si>
    <t>Õpilasveo eriliinid</t>
  </si>
  <si>
    <t>09601</t>
  </si>
  <si>
    <t>Muud hariduse abiteenused</t>
  </si>
  <si>
    <t>09800</t>
  </si>
  <si>
    <t>Muu haridus, sh. hariduse haldus</t>
  </si>
  <si>
    <t>Ülalnimetamata hariduse kulud kokku</t>
  </si>
  <si>
    <t>10</t>
  </si>
  <si>
    <t>Sotsiaalne kaitse</t>
  </si>
  <si>
    <t>10110</t>
  </si>
  <si>
    <t>Haigete sotsiaalne kaitse</t>
  </si>
  <si>
    <t>10120</t>
  </si>
  <si>
    <t>Puuetega inimeste sotsiaalhoolekande asutused</t>
  </si>
  <si>
    <t>10121</t>
  </si>
  <si>
    <t>Muu puuetega inimeste sotsiaalne kaitse</t>
  </si>
  <si>
    <t>10200</t>
  </si>
  <si>
    <t>Eakate sotsiaalhoolekande asutused</t>
  </si>
  <si>
    <t>10201</t>
  </si>
  <si>
    <t>Muu eakate sotsiaalne kaitse</t>
  </si>
  <si>
    <t>10300</t>
  </si>
  <si>
    <t>Toitjakaotanute sotsiaalne kaitse</t>
  </si>
  <si>
    <t>10400</t>
  </si>
  <si>
    <t>Lastekodu</t>
  </si>
  <si>
    <t>10401</t>
  </si>
  <si>
    <t>Laste ja noorte sotsiaalhoolekande asutused</t>
  </si>
  <si>
    <t>10402</t>
  </si>
  <si>
    <t>Muu perekondade ja laste sotsiaalne kaitse</t>
  </si>
  <si>
    <t>10500</t>
  </si>
  <si>
    <t>Töötute sotsiaalne kaitse</t>
  </si>
  <si>
    <t>10600</t>
  </si>
  <si>
    <t>Eluasemeteenused sotsiaalsetele riskirühmadele</t>
  </si>
  <si>
    <t>10700</t>
  </si>
  <si>
    <t>Riskirühmade sotsiaalhoolekande asutused</t>
  </si>
  <si>
    <t>10701</t>
  </si>
  <si>
    <t>Riiklik toimetulekutoetus</t>
  </si>
  <si>
    <t>10702</t>
  </si>
  <si>
    <t>Muu sotsiaalsete riskirühmade kaitse</t>
  </si>
  <si>
    <t>10900</t>
  </si>
  <si>
    <t>Muu sotsiaalne kaitse, sh. sotsiaalse kaitse haldus</t>
  </si>
  <si>
    <t>Ülalnimetamata sotsiaalse kaitse kulud kokku</t>
  </si>
  <si>
    <t xml:space="preserve">MUUD NÄITAJAD </t>
  </si>
  <si>
    <t>Aasta alguse seisuga</t>
  </si>
  <si>
    <t>Perioodi lõpu seisuga</t>
  </si>
  <si>
    <t>Võlakohustused</t>
  </si>
  <si>
    <t>Emiteeritud võlakirjad valitsussektori omanduses</t>
  </si>
  <si>
    <t>Emiteeritud võlakirjad mitteresidentide omanduses</t>
  </si>
  <si>
    <t>Emiteeritud võlakirjad muude residentide omanduses</t>
  </si>
  <si>
    <t xml:space="preserve">Kohustused kapitaliliisingult </t>
  </si>
  <si>
    <t>Valitsussektorisiseselt võetud laenud</t>
  </si>
  <si>
    <t>Muudelt residentidelt võetud laenud</t>
  </si>
  <si>
    <t>S.h. sildfinantseerimiseks võetud laen</t>
  </si>
  <si>
    <t>Mitteresidentidelt võetud laenud</t>
  </si>
  <si>
    <t>Finantsvarad</t>
  </si>
  <si>
    <t>Kodumaised hoiused, sh.</t>
  </si>
  <si>
    <t>821.1</t>
  </si>
  <si>
    <t>Kassatagavara</t>
  </si>
  <si>
    <t>821.2</t>
  </si>
  <si>
    <t>Vaba jääk</t>
  </si>
  <si>
    <r>
      <t>eelmis</t>
    </r>
    <r>
      <rPr>
        <sz val="10"/>
        <color indexed="10"/>
        <rFont val="Times New Roman"/>
        <family val="1"/>
      </rPr>
      <t>t</t>
    </r>
    <r>
      <rPr>
        <sz val="10"/>
        <color indexed="8"/>
        <rFont val="Times New Roman"/>
        <family val="1"/>
      </rPr>
      <t>el aasta</t>
    </r>
    <r>
      <rPr>
        <sz val="10"/>
        <color indexed="10"/>
        <rFont val="Times New Roman"/>
        <family val="1"/>
      </rPr>
      <t>te</t>
    </r>
    <r>
      <rPr>
        <sz val="10"/>
        <color indexed="8"/>
        <rFont val="Times New Roman"/>
        <family val="1"/>
      </rPr>
      <t>l kasutamata jäänud toimetulekutoetuste vahendid</t>
    </r>
  </si>
  <si>
    <t>eelmisel aastal kasutamata jäänud koolilõuna vahendid</t>
  </si>
  <si>
    <t>eelmisel aastal kasutamata jäänud teede investeeringuteks eraldatud vahendid</t>
  </si>
  <si>
    <t>Välismaised hoiused</t>
  </si>
  <si>
    <t>Valitsussektori poolt emiteeritud võlakirjad</t>
  </si>
  <si>
    <t>Muude residentide poolt emiteeritud võlakirjad</t>
  </si>
  <si>
    <t>Mitteresidentide poolt emiteeritud võlakirjad</t>
  </si>
  <si>
    <t>Antud laenud (õppelaenud)</t>
  </si>
  <si>
    <t>Aktsiad ja osad residentides</t>
  </si>
  <si>
    <t>Osalused mitteresidentides</t>
  </si>
  <si>
    <t>Puhastatud eelarve</t>
  </si>
  <si>
    <t>Eelarve vastuvõtmise kuupäev</t>
  </si>
  <si>
    <t>Lisaeelarve(te) vastuvõtmise kuupäev(ad)</t>
  </si>
  <si>
    <t>Defitsiit</t>
  </si>
  <si>
    <t>KONTROLLID</t>
  </si>
  <si>
    <t>Intressikulu 65 (rida 199) ja tegevusala 01700 (rida 251)</t>
  </si>
  <si>
    <t>Toimetulekutoetus (rida 132) ja tegevusala 10701 (rida 354)</t>
  </si>
  <si>
    <t>Kodumaiste hoiuste aasta alguse ja perioodi lõpu võrdlus (read 243 ja 371)</t>
  </si>
  <si>
    <t>Kokku artiklite ja tegevusalade võrdlus (read 126 ja 244)</t>
  </si>
  <si>
    <t>Finantseerimistehingute ja ülejäägi/puudujäägi võrdlus (read 216 ja 217)</t>
  </si>
  <si>
    <t>Reservfondi (read 197 ja 249) võrdlus</t>
  </si>
  <si>
    <t>Valisussektorisisene laen (read 232, 239 ja 366)</t>
  </si>
  <si>
    <t>Muudelt residentidelt võetud laen (read 233, 240 ja 367)</t>
  </si>
  <si>
    <t>Mitteresidentidelt võetud laen (read 234, 241 ja 369)</t>
  </si>
  <si>
    <t>Kap. Liising</t>
  </si>
  <si>
    <t>Õppelaen</t>
  </si>
  <si>
    <t>Aktsiad</t>
  </si>
  <si>
    <t xml:space="preserve">s.h. konto 551106 - remont, restaureerimine, lammutamine </t>
  </si>
  <si>
    <t>Erivajadusega laste koolid</t>
  </si>
  <si>
    <r>
      <t xml:space="preserve">       Tasandusfond </t>
    </r>
    <r>
      <rPr>
        <sz val="10"/>
        <color indexed="10"/>
        <rFont val="Times New Roman"/>
        <family val="1"/>
      </rPr>
      <t>§ 4</t>
    </r>
    <r>
      <rPr>
        <sz val="10"/>
        <rFont val="Times New Roman"/>
        <family val="1"/>
      </rPr>
      <t xml:space="preserve"> lg 1 </t>
    </r>
  </si>
  <si>
    <r>
      <t xml:space="preserve">       Tasandusfond </t>
    </r>
    <r>
      <rPr>
        <sz val="10"/>
        <color indexed="10"/>
        <rFont val="Times New Roman"/>
        <family val="1"/>
      </rPr>
      <t>§ 4</t>
    </r>
    <r>
      <rPr>
        <sz val="10"/>
        <rFont val="Times New Roman"/>
        <family val="1"/>
      </rPr>
      <t xml:space="preserve"> lg  2</t>
    </r>
  </si>
  <si>
    <t xml:space="preserve">Rahandusministri 26. jaanuari 2004. a </t>
  </si>
  <si>
    <t>määruse nr 17 "Kohaliku omavalitsuse</t>
  </si>
  <si>
    <t>3500.00.01</t>
  </si>
  <si>
    <t>Riigikantselei</t>
  </si>
  <si>
    <t xml:space="preserve">õpilaskodud </t>
  </si>
  <si>
    <t>valikaine riigikaitse õpetus</t>
  </si>
  <si>
    <t xml:space="preserve">ujumise algõpe, raamatud KuM-lt </t>
  </si>
  <si>
    <t>bussiliinide dotatsioon</t>
  </si>
  <si>
    <t>koolipiim</t>
  </si>
  <si>
    <t>õppelaen</t>
  </si>
  <si>
    <t>siin endiselt laste riiklik hoolekanne jne. Need summad, mis tulevad läbi MV-se lepingutega, tuleb näidata vastava ministeeriumi all (MV on vahendaja rollis)</t>
  </si>
  <si>
    <t>valimised</t>
  </si>
  <si>
    <t>teederaha on kindlasti investeering</t>
  </si>
  <si>
    <t>Art. 1001 ja vaba jäägi võrdlus (read 243 ja 371)</t>
  </si>
  <si>
    <t>saneerimine</t>
  </si>
  <si>
    <t>lisatud uus rida</t>
  </si>
  <si>
    <t xml:space="preserve">       Tasandusfond § 4  lg 1 </t>
  </si>
  <si>
    <t xml:space="preserve">       Tasandusfond § 4  lg  2</t>
  </si>
  <si>
    <t>põlengud jt. erakorraliste kulude katteks VV reservist saadud vahendid</t>
  </si>
  <si>
    <t xml:space="preserve">VALITSUSSEKTORI SIHTASUTUSED </t>
  </si>
  <si>
    <t>90007081</t>
  </si>
  <si>
    <t>Ühiskondliku Leppe SA</t>
  </si>
  <si>
    <t>SA Eesti Õiguskeskus</t>
  </si>
  <si>
    <t>Tiigrihüppe SA</t>
  </si>
  <si>
    <t>SA Eesti Teadusfond</t>
  </si>
  <si>
    <t>Eesti Infotehnoloogia SA</t>
  </si>
  <si>
    <t>90008287</t>
  </si>
  <si>
    <t>Elukestva Õppe Arendamise SA Innove</t>
  </si>
  <si>
    <t>Kutsekvalifikatsiooni SA</t>
  </si>
  <si>
    <t>80011561</t>
  </si>
  <si>
    <t>SA Archimedes</t>
  </si>
  <si>
    <t>90000722</t>
  </si>
  <si>
    <t>SA Eesti Kutsehariduse Reform</t>
  </si>
  <si>
    <t>90009217</t>
  </si>
  <si>
    <t>SA Rahvusvaheline Kaitseuuringute Keskus</t>
  </si>
  <si>
    <t>SA Vanalinna Teatrimaja</t>
  </si>
  <si>
    <t>Eesti Filmi SA</t>
  </si>
  <si>
    <t>SA Tartu Jaani Kirik</t>
  </si>
  <si>
    <t xml:space="preserve">Kunstimuuseumi Ehituse SA </t>
  </si>
  <si>
    <t>Eesti Laulu- ja Tantsupeo SA</t>
  </si>
  <si>
    <t>SA UNESCO Eesti Rahvuslik Komisjon</t>
  </si>
  <si>
    <t xml:space="preserve">SA Narva Aleksandri Kirik </t>
  </si>
  <si>
    <t>SA Eesti Migratsioonifond</t>
  </si>
  <si>
    <t>90004881</t>
  </si>
  <si>
    <t>SA Holstre-Polli Tervisekeskus</t>
  </si>
  <si>
    <t xml:space="preserve">Mitte-eestlaste Integratsiooni SA </t>
  </si>
  <si>
    <t>90006963</t>
  </si>
  <si>
    <t xml:space="preserve">SA A.H.Tammsaare Muuseum Vargamäel </t>
  </si>
  <si>
    <t>SA Läänemaa Arenduskeskus</t>
  </si>
  <si>
    <t>Saaremaa Ettevõtluse Edendamise SA</t>
  </si>
  <si>
    <t>SA Viljandimaa Arenduskeskus</t>
  </si>
  <si>
    <t>90001581</t>
  </si>
  <si>
    <t>SA Võrumaa Arenguagentuur</t>
  </si>
  <si>
    <t>SA Erametsakeskus</t>
  </si>
  <si>
    <t>SA Eesti Puuetega Inimeste Fond</t>
  </si>
  <si>
    <t>90003545</t>
  </si>
  <si>
    <t>SA Sillamäe Narkorehabilitatsioonikeskus</t>
  </si>
  <si>
    <t>90006087</t>
  </si>
  <si>
    <t>SA Eesti Välispoliitika Instituut</t>
  </si>
  <si>
    <t>SA Jõgevamaa Arendus- ja Ettevõtluskeskus</t>
  </si>
  <si>
    <t>SA Koeru Hooldekeskus</t>
  </si>
  <si>
    <t>SA Raplamaa Arendus- ja Ettevõtluskeskus</t>
  </si>
  <si>
    <t>90005573</t>
  </si>
  <si>
    <t>SA Lutreola</t>
  </si>
  <si>
    <t>90006271</t>
  </si>
  <si>
    <t>SA Õpilasmalev</t>
  </si>
  <si>
    <t>90006747</t>
  </si>
  <si>
    <t>Tallinna Vee-ettevõtjate Järelvalve SA</t>
  </si>
  <si>
    <t>reg-l</t>
  </si>
  <si>
    <t>SA Tallinna Ettevõtlusinkubaatorid</t>
  </si>
  <si>
    <t>90005414</t>
  </si>
  <si>
    <t>Haiba Lastekodu SA</t>
  </si>
  <si>
    <t>90006124</t>
  </si>
  <si>
    <t>Kernu Staadioni SA</t>
  </si>
  <si>
    <t>90007052</t>
  </si>
  <si>
    <t>Kernu Noorsootöö SA</t>
  </si>
  <si>
    <t>90008614</t>
  </si>
  <si>
    <t>Kiili Varahalduse SA</t>
  </si>
  <si>
    <t>90005403</t>
  </si>
  <si>
    <t>SA Paldiski Rehabilitatsioonikeskus</t>
  </si>
  <si>
    <t>90005834</t>
  </si>
  <si>
    <t>Ääsmäe Kultuuri- ja Spordi SA</t>
  </si>
  <si>
    <t>90000558</t>
  </si>
  <si>
    <t>Viimsi Kodanikukaitse Fond SA</t>
  </si>
  <si>
    <t>90000512</t>
  </si>
  <si>
    <t>SA Viimsi Arengufond</t>
  </si>
  <si>
    <t>90008459</t>
  </si>
  <si>
    <t>Naissaare Merekindluse Raudtee SA</t>
  </si>
  <si>
    <t>90006880</t>
  </si>
  <si>
    <t>SA Rohuneeme Puhkekeskus</t>
  </si>
  <si>
    <t>90003172</t>
  </si>
  <si>
    <t>SA Jõhvi Hooldekeskus</t>
  </si>
  <si>
    <t>90003396</t>
  </si>
  <si>
    <t>SA Kohtla-järve Arenduskeskus</t>
  </si>
  <si>
    <t>90003404</t>
  </si>
  <si>
    <t>Narva Linnaelamu SA</t>
  </si>
  <si>
    <t>80197655</t>
  </si>
  <si>
    <t>MTÜ Püssi Avatud Noortekeskus</t>
  </si>
  <si>
    <t>80197710</t>
  </si>
  <si>
    <t>MTÜ Püssi Päevakeskus</t>
  </si>
  <si>
    <t>SA Betti Alveri Fond</t>
  </si>
  <si>
    <t>SA Jõgeva Sport</t>
  </si>
  <si>
    <t>Reg-l</t>
  </si>
  <si>
    <t>SA Jõgeva Linna Sotsiaalmaja</t>
  </si>
  <si>
    <t>90007626</t>
  </si>
  <si>
    <t>SA Kuremaa Turismi- ja Arenduskeskus</t>
  </si>
  <si>
    <t>90001888</t>
  </si>
  <si>
    <t>SA Põltsamaa Lossi Arendus</t>
  </si>
  <si>
    <t>90001960</t>
  </si>
  <si>
    <t>Põltsamaa Sõpruse Pargi SA</t>
  </si>
  <si>
    <t>90007786</t>
  </si>
  <si>
    <t>SA Põltsamaa Sport</t>
  </si>
  <si>
    <t>80169291</t>
  </si>
  <si>
    <t>MTÜ Jõgevamaa Omavalitsuste Aktiviseerimiskeskus</t>
  </si>
  <si>
    <t>90007603</t>
  </si>
  <si>
    <t>SA Kalevipoja Koda</t>
  </si>
  <si>
    <t>90008962</t>
  </si>
  <si>
    <t>SA Haapsalu Piiskopilinnus</t>
  </si>
  <si>
    <t>90008944</t>
  </si>
  <si>
    <t>SA Lihula Vara</t>
  </si>
  <si>
    <t>90004852</t>
  </si>
  <si>
    <t>Sihtasutus Luitemaa</t>
  </si>
  <si>
    <t>90004875</t>
  </si>
  <si>
    <t>Pärnu Ühisgümnaasiumi SA</t>
  </si>
  <si>
    <t>90004869</t>
  </si>
  <si>
    <t>Pärnu Koidula Gümnaasiumi SA</t>
  </si>
  <si>
    <t>90004906</t>
  </si>
  <si>
    <t>Pärnu Ülejõe Gümnaasiumi SA</t>
  </si>
  <si>
    <t>90004935</t>
  </si>
  <si>
    <t>Pärnu Vanalinna Põhikooli SA</t>
  </si>
  <si>
    <t>90004912</t>
  </si>
  <si>
    <t>Pärnu Hansagümnaasiumi SA</t>
  </si>
  <si>
    <t>90004289</t>
  </si>
  <si>
    <t>Sauga Valla Põllumeeste SA</t>
  </si>
  <si>
    <t>90004533</t>
  </si>
  <si>
    <t>SA Kihnu Väina Merepark</t>
  </si>
  <si>
    <t>90004668</t>
  </si>
  <si>
    <t>Tõstamaa Mõis SA</t>
  </si>
  <si>
    <t>90004604</t>
  </si>
  <si>
    <t>Tõstamaa Korrakaitse SA</t>
  </si>
  <si>
    <t>90001761</t>
  </si>
  <si>
    <t>SA Räpina Inkubatsioonikeskus</t>
  </si>
  <si>
    <t>90001606</t>
  </si>
  <si>
    <t>SA Räpina Kultuurkapital</t>
  </si>
  <si>
    <t>90007477</t>
  </si>
  <si>
    <t>SA Veriora Noortekas</t>
  </si>
  <si>
    <t>90004929</t>
  </si>
  <si>
    <t>SA Loodna Vabaajakeskus</t>
  </si>
  <si>
    <t>Kaarma Valla Arengu SA</t>
  </si>
  <si>
    <t>90004556</t>
  </si>
  <si>
    <t>SÜG SA</t>
  </si>
  <si>
    <t>90004415</t>
  </si>
  <si>
    <t>KG SA</t>
  </si>
  <si>
    <t>90004674</t>
  </si>
  <si>
    <t>SA Kuressaare Hoolekanne</t>
  </si>
  <si>
    <t>90004711</t>
  </si>
  <si>
    <t>SA Kuressaare Spordibaasid</t>
  </si>
  <si>
    <t>80047470</t>
  </si>
  <si>
    <t>Kuressaare Vanalinna SA</t>
  </si>
  <si>
    <t>90004800</t>
  </si>
  <si>
    <t>SA Orissaare Spordihoone</t>
  </si>
  <si>
    <t>90007709</t>
  </si>
  <si>
    <t>SA Aarike Hooldekodu</t>
  </si>
  <si>
    <t>90007856</t>
  </si>
  <si>
    <t>SA Nõo Hooldekodu</t>
  </si>
  <si>
    <t>90007773</t>
  </si>
  <si>
    <t>SA Uderna Hooldekodu</t>
  </si>
  <si>
    <t>SA Tartu Kultuurkapital</t>
  </si>
  <si>
    <t>SA Tartu Vaimse Tervise Hooldekeskus</t>
  </si>
  <si>
    <t>SA Tähtvere Puhkepark</t>
  </si>
  <si>
    <t>446305</t>
  </si>
  <si>
    <t>90001701</t>
  </si>
  <si>
    <t>SA Tartumaa Turism</t>
  </si>
  <si>
    <t>90007922</t>
  </si>
  <si>
    <t>SA Tartu Sport</t>
  </si>
  <si>
    <t>90007810</t>
  </si>
  <si>
    <t>SA Vooremaa Järved</t>
  </si>
  <si>
    <t>90007879</t>
  </si>
  <si>
    <t>SA Saadjärve Looduskeskus</t>
  </si>
  <si>
    <t>90007661</t>
  </si>
  <si>
    <t>SA Vara Sport</t>
  </si>
  <si>
    <t>90004680</t>
  </si>
  <si>
    <t>SA Tarvastu Erihooldekodu</t>
  </si>
  <si>
    <t>90002043</t>
  </si>
  <si>
    <t>Viljandi Linna Energeetika SA</t>
  </si>
  <si>
    <t>80117035</t>
  </si>
  <si>
    <t>MTÜ Viljandimaa Noortekeskus</t>
  </si>
  <si>
    <t>SA Otepää Spordirajatised</t>
  </si>
  <si>
    <t>SA Valgamaa Arenguagentuur</t>
  </si>
  <si>
    <t>90007632</t>
  </si>
  <si>
    <t>SA Taheva Sanatoorium</t>
  </si>
  <si>
    <t>90001374</t>
  </si>
  <si>
    <t>SA Valga Linna Arengufond</t>
  </si>
  <si>
    <t>90001492</t>
  </si>
  <si>
    <t>SA Valgamaa Fond</t>
  </si>
  <si>
    <t>90001351</t>
  </si>
  <si>
    <t>SA Valgamaa Turism</t>
  </si>
  <si>
    <t>90007655</t>
  </si>
  <si>
    <t>SA Valga Sport</t>
  </si>
  <si>
    <t>80190747</t>
  </si>
  <si>
    <t>MTÜ Valga Hoolekandekeskus</t>
  </si>
  <si>
    <t>90007201</t>
  </si>
  <si>
    <t>SA Rõuge Energiakeskus</t>
  </si>
  <si>
    <t>90007649</t>
  </si>
  <si>
    <t>SA Võru Spordikeskus</t>
  </si>
  <si>
    <t>MTÜ Eesti Maaomavalitsuste Liit</t>
  </si>
  <si>
    <t>MTÜ Eesti Linnade Liit</t>
  </si>
  <si>
    <t>Eesti Regionaalse ja Kohaliku Arengu SA</t>
  </si>
  <si>
    <t>MTÜ Eesti Omavalitsusliitude Ühendus</t>
  </si>
  <si>
    <t>MTÜ Harjumaa Omavalitsuste Liit</t>
  </si>
  <si>
    <t>MTÜ Harjumaa Ühistranspordikeskus</t>
  </si>
  <si>
    <t>SA Harju Ettevõtlus- ja Arenduskeskus</t>
  </si>
  <si>
    <t>MTÜ Hiiumaa Omavalitsuste Liit</t>
  </si>
  <si>
    <t>MTÜ Ida-Virumaa Omavalitsuste Liit</t>
  </si>
  <si>
    <t>Ida-Virumaa Uimastipreventatsiooni SA</t>
  </si>
  <si>
    <t>SA Ida-Viru Ettevõtluskeskus</t>
  </si>
  <si>
    <t>SA Põhja-Eesti Turism</t>
  </si>
  <si>
    <t>MTÜ Kiviõli Omavalitsuste Liit</t>
  </si>
  <si>
    <t>MTÜ Järvamaa Omavalitsuste Liit</t>
  </si>
  <si>
    <t>SA Järvamaa Arenduskeskus</t>
  </si>
  <si>
    <t>MTÜ Südamaa Vabavald</t>
  </si>
  <si>
    <t>MTÜ Järvamaa Ühistranspordikeskus</t>
  </si>
  <si>
    <t>SA Kesk-Eesti Noortekeskus</t>
  </si>
  <si>
    <t>MTÜ Paide-Türi Rahvajooks</t>
  </si>
  <si>
    <t>MTÜ Jõgevamaa Omavalitsuste Liit</t>
  </si>
  <si>
    <t>80134157</t>
  </si>
  <si>
    <t>MTÜ Lustivere Hooldekodu</t>
  </si>
  <si>
    <t>SA Kuremaa Spordikool</t>
  </si>
  <si>
    <t>MTÜ Jõgevamaa Ühistranspordikeskus</t>
  </si>
  <si>
    <t>MTÜ Läänemaa Omavalitsuste Liit</t>
  </si>
  <si>
    <t>MTÜ Lääne-Viru Omavalitsuste Liit</t>
  </si>
  <si>
    <t>SA Lääne-Viru Arenduskeskus</t>
  </si>
  <si>
    <t>MTÜ Pärnumaa Omavalitsuste Liit</t>
  </si>
  <si>
    <t>SA Pärnumaa Ettevõtlus- ja Arenduskeskus</t>
  </si>
  <si>
    <t>MTÜ Põlvamaa Omavalitsuste Liit</t>
  </si>
  <si>
    <t>Põlvamaa Arenduskeskus SA</t>
  </si>
  <si>
    <t>MTÜ Setomaa Valdade Liit</t>
  </si>
  <si>
    <t>MTÜ Raplamaa Omavalitsuste Liit</t>
  </si>
  <si>
    <t>SA Raplamaa Omavalitsuste Arengufond</t>
  </si>
  <si>
    <t>MTÜ Saaremaa Omavalitsuste Liit</t>
  </si>
  <si>
    <t>SA Turvaline Saaremaa</t>
  </si>
  <si>
    <t>MTÜ Tartumaa Omavalitsuste Liit</t>
  </si>
  <si>
    <t>SA Tartu Ärinõuandla</t>
  </si>
  <si>
    <t>Vapramäe-Vellavere-Vitipalu SA</t>
  </si>
  <si>
    <t>Peipsiveere Arengu SA</t>
  </si>
  <si>
    <t>90001256</t>
  </si>
  <si>
    <t>SA Lõuna-Eesti Turism</t>
  </si>
  <si>
    <t>MTÜ Viljandimaa Omavalitsuste Liit</t>
  </si>
  <si>
    <t>Võrtsjärve SA</t>
  </si>
  <si>
    <t>MTÜ Valgamaa Omavalitsuste Liit</t>
  </si>
  <si>
    <t>SA Tõrva-Helme Turism</t>
  </si>
  <si>
    <t>SA Valga Piirkonna Keskkonnakeskus</t>
  </si>
  <si>
    <t>MTÜ Võrumaa Omavalitsuste Liit</t>
  </si>
  <si>
    <t>MTÜ Võrumaa Tehnoloogiainkubaator</t>
  </si>
  <si>
    <t>MTÜ Võru Noortekeskus</t>
  </si>
  <si>
    <t>SA Võru Pensionäride Päevakeskus</t>
  </si>
  <si>
    <t>SA Eesti Maaülikooli Joosep Tootsi Fond</t>
  </si>
  <si>
    <t>Kaitseliidu Kinnisvara SA</t>
  </si>
  <si>
    <t>002301</t>
  </si>
  <si>
    <t>005301</t>
  </si>
  <si>
    <t>007301</t>
  </si>
  <si>
    <t>007302</t>
  </si>
  <si>
    <t>007303</t>
  </si>
  <si>
    <t>007304</t>
  </si>
  <si>
    <t>007305</t>
  </si>
  <si>
    <t>007306</t>
  </si>
  <si>
    <t>007307</t>
  </si>
  <si>
    <t>009301</t>
  </si>
  <si>
    <t>011301</t>
  </si>
  <si>
    <t>011302</t>
  </si>
  <si>
    <t>011304</t>
  </si>
  <si>
    <t>011305</t>
  </si>
  <si>
    <t>011306</t>
  </si>
  <si>
    <t>011307</t>
  </si>
  <si>
    <t>011308</t>
  </si>
  <si>
    <t>012301</t>
  </si>
  <si>
    <t>014301</t>
  </si>
  <si>
    <t>015301</t>
  </si>
  <si>
    <t>015302</t>
  </si>
  <si>
    <t>015303</t>
  </si>
  <si>
    <t>015304</t>
  </si>
  <si>
    <t>015305</t>
  </si>
  <si>
    <t>015306</t>
  </si>
  <si>
    <t>015307</t>
  </si>
  <si>
    <t>015308</t>
  </si>
  <si>
    <t>015309</t>
  </si>
  <si>
    <t>016301</t>
  </si>
  <si>
    <t>016302</t>
  </si>
  <si>
    <t>017301</t>
  </si>
  <si>
    <t>023301</t>
  </si>
  <si>
    <t>024302</t>
  </si>
  <si>
    <t>029301</t>
  </si>
  <si>
    <t>100301</t>
  </si>
  <si>
    <t>100302</t>
  </si>
  <si>
    <t>100303</t>
  </si>
  <si>
    <t>100304</t>
  </si>
  <si>
    <t>137301</t>
  </si>
  <si>
    <t>137302</t>
  </si>
  <si>
    <t>137303</t>
  </si>
  <si>
    <t>138301</t>
  </si>
  <si>
    <t>147301</t>
  </si>
  <si>
    <t>152301</t>
  </si>
  <si>
    <t>154301</t>
  </si>
  <si>
    <t>154302</t>
  </si>
  <si>
    <t>154303</t>
  </si>
  <si>
    <t>154304</t>
  </si>
  <si>
    <t>175301</t>
  </si>
  <si>
    <t>179301</t>
  </si>
  <si>
    <t>185301</t>
  </si>
  <si>
    <t>187301</t>
  </si>
  <si>
    <t>187302</t>
  </si>
  <si>
    <t>220301</t>
  </si>
  <si>
    <t>220302</t>
  </si>
  <si>
    <t>220303</t>
  </si>
  <si>
    <t>221301</t>
  </si>
  <si>
    <t>228301</t>
  </si>
  <si>
    <t>228302</t>
  </si>
  <si>
    <t>228303</t>
  </si>
  <si>
    <t>230301</t>
  </si>
  <si>
    <t>230302</t>
  </si>
  <si>
    <t>240301</t>
  </si>
  <si>
    <t>243302</t>
  </si>
  <si>
    <t>303301</t>
  </si>
  <si>
    <t>310301</t>
  </si>
  <si>
    <t>310302</t>
  </si>
  <si>
    <t>310303</t>
  </si>
  <si>
    <t>310304</t>
  </si>
  <si>
    <t>310305</t>
  </si>
  <si>
    <t>312301</t>
  </si>
  <si>
    <t>319302</t>
  </si>
  <si>
    <t>319303</t>
  </si>
  <si>
    <t>359301</t>
  </si>
  <si>
    <t>359302</t>
  </si>
  <si>
    <t>362301</t>
  </si>
  <si>
    <t>376301</t>
  </si>
  <si>
    <t>400301</t>
  </si>
  <si>
    <t>402301</t>
  </si>
  <si>
    <t>402302</t>
  </si>
  <si>
    <t>402303</t>
  </si>
  <si>
    <t>402304</t>
  </si>
  <si>
    <t>402305</t>
  </si>
  <si>
    <t>409301</t>
  </si>
  <si>
    <t>434301</t>
  </si>
  <si>
    <t>440301</t>
  </si>
  <si>
    <t>445301</t>
  </si>
  <si>
    <t xml:space="preserve">446302 </t>
  </si>
  <si>
    <t xml:space="preserve">446303 </t>
  </si>
  <si>
    <t>446304</t>
  </si>
  <si>
    <t>446306</t>
  </si>
  <si>
    <t>447301</t>
  </si>
  <si>
    <t>447302</t>
  </si>
  <si>
    <t>449301</t>
  </si>
  <si>
    <t>543301</t>
  </si>
  <si>
    <t>546301</t>
  </si>
  <si>
    <t>546302</t>
  </si>
  <si>
    <t>553301</t>
  </si>
  <si>
    <t>553303</t>
  </si>
  <si>
    <t>558301</t>
  </si>
  <si>
    <t>561301</t>
  </si>
  <si>
    <t>561302</t>
  </si>
  <si>
    <t>561303</t>
  </si>
  <si>
    <t>561304</t>
  </si>
  <si>
    <t>561305</t>
  </si>
  <si>
    <t>576301</t>
  </si>
  <si>
    <t>581301</t>
  </si>
  <si>
    <t>584301</t>
  </si>
  <si>
    <t>584302</t>
  </si>
  <si>
    <t>584303</t>
  </si>
  <si>
    <t>584304</t>
  </si>
  <si>
    <t>585301</t>
  </si>
  <si>
    <t>585311</t>
  </si>
  <si>
    <t>585312</t>
  </si>
  <si>
    <t>586301</t>
  </si>
  <si>
    <t>587301</t>
  </si>
  <si>
    <t>587302</t>
  </si>
  <si>
    <t>587303</t>
  </si>
  <si>
    <t>587304</t>
  </si>
  <si>
    <t>587311</t>
  </si>
  <si>
    <t>588301</t>
  </si>
  <si>
    <t>588302</t>
  </si>
  <si>
    <t>588312</t>
  </si>
  <si>
    <t>588313</t>
  </si>
  <si>
    <t>588314</t>
  </si>
  <si>
    <t>588315</t>
  </si>
  <si>
    <t>589301</t>
  </si>
  <si>
    <t>589303</t>
  </si>
  <si>
    <t>589304</t>
  </si>
  <si>
    <t>589311</t>
  </si>
  <si>
    <t>590301</t>
  </si>
  <si>
    <t>591301</t>
  </si>
  <si>
    <t>591302</t>
  </si>
  <si>
    <t>592301</t>
  </si>
  <si>
    <t>592302</t>
  </si>
  <si>
    <t>592311</t>
  </si>
  <si>
    <t>593301</t>
  </si>
  <si>
    <t>593302</t>
  </si>
  <si>
    <t>593311</t>
  </si>
  <si>
    <t>594301</t>
  </si>
  <si>
    <t>594302</t>
  </si>
  <si>
    <t>595301</t>
  </si>
  <si>
    <t>595311</t>
  </si>
  <si>
    <t>596301</t>
  </si>
  <si>
    <t>596302</t>
  </si>
  <si>
    <t>596311</t>
  </si>
  <si>
    <t>596313</t>
  </si>
  <si>
    <t>596314</t>
  </si>
  <si>
    <t>597301</t>
  </si>
  <si>
    <t>597311</t>
  </si>
  <si>
    <t>598301</t>
  </si>
  <si>
    <t>598311</t>
  </si>
  <si>
    <t>598312</t>
  </si>
  <si>
    <t>599301</t>
  </si>
  <si>
    <t>599302</t>
  </si>
  <si>
    <t>599311</t>
  </si>
  <si>
    <t>599312</t>
  </si>
  <si>
    <t>602301</t>
  </si>
  <si>
    <t>620301</t>
  </si>
  <si>
    <t>Reg.kood</t>
  </si>
  <si>
    <t>Tehingupartner</t>
  </si>
  <si>
    <t>Ettevõtluse Arendamise SA (EAS)</t>
  </si>
  <si>
    <t>SA Keskkonnainvesteeringute Keskus (KIK)</t>
  </si>
  <si>
    <t>Vt.alt  3 lehekülg (sheet)</t>
  </si>
  <si>
    <t>EAS, KIK (Vt.alt 3 lehekülg (sheet))</t>
  </si>
  <si>
    <t xml:space="preserve">siia ka sotsiaaltoetuste ning -teenuste osutamiseks ja arendamiseks määratud vahendid (nagu möödunud aastal) </t>
  </si>
  <si>
    <t>a.algus = eelmise a. lõpp (vahe ainult tingitud valuutakursist)</t>
  </si>
  <si>
    <t>(Tehingupartneri koodi 4-s number on 3)</t>
  </si>
  <si>
    <t>sots.kindl.ametilt, tööturuametilt, tööinspektsioonilt</t>
  </si>
  <si>
    <t>nimetus vastavuses seadusandlusega</t>
  </si>
  <si>
    <t>Vaivara Vallavalitsus</t>
  </si>
  <si>
    <t>31.01.2011.a,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</si>
</sst>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mmm/yyyy"/>
  </numFmts>
  <fonts count="29">
    <font>
      <sz val="10"/>
      <name val="Arial"/>
      <family val="0"/>
    </font>
    <font>
      <sz val="10"/>
      <name val="Times New Roman"/>
      <family val="1"/>
    </font>
    <font>
      <sz val="10"/>
      <color indexed="8"/>
      <name val="Arial"/>
      <family val="0"/>
    </font>
    <font>
      <sz val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10"/>
      <color indexed="57"/>
      <name val="Times New Roman"/>
      <family val="1"/>
    </font>
    <font>
      <b/>
      <sz val="10"/>
      <color indexed="8"/>
      <name val="Times New Roman"/>
      <family val="1"/>
    </font>
    <font>
      <sz val="8"/>
      <color indexed="10"/>
      <name val="Arial"/>
      <family val="2"/>
    </font>
    <font>
      <b/>
      <sz val="10"/>
      <color indexed="57"/>
      <name val="Times New Roman"/>
      <family val="1"/>
    </font>
    <font>
      <sz val="10"/>
      <color indexed="57"/>
      <name val="Arial"/>
      <family val="0"/>
    </font>
    <font>
      <sz val="8"/>
      <name val="Arial"/>
      <family val="0"/>
    </font>
    <font>
      <sz val="8"/>
      <color indexed="57"/>
      <name val="Arial"/>
      <family val="2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0"/>
      <color indexed="10"/>
      <name val="Arial"/>
      <family val="2"/>
    </font>
    <font>
      <b/>
      <sz val="10"/>
      <name val="Arial"/>
      <family val="0"/>
    </font>
    <font>
      <b/>
      <sz val="10"/>
      <color indexed="10"/>
      <name val="Times New Roman"/>
      <family val="1"/>
    </font>
    <font>
      <b/>
      <sz val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4" fontId="4" fillId="0" borderId="0" xfId="0" applyNumberFormat="1" applyFont="1" applyAlignment="1" applyProtection="1">
      <alignment horizontal="center"/>
      <protection locked="0"/>
    </xf>
    <xf numFmtId="4" fontId="5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center"/>
    </xf>
    <xf numFmtId="4" fontId="5" fillId="0" borderId="0" xfId="0" applyNumberFormat="1" applyFont="1" applyBorder="1" applyAlignment="1" applyProtection="1">
      <alignment/>
      <protection locked="0"/>
    </xf>
    <xf numFmtId="4" fontId="5" fillId="0" borderId="0" xfId="0" applyNumberFormat="1" applyFont="1" applyBorder="1" applyAlignment="1" applyProtection="1">
      <alignment/>
      <protection locked="0"/>
    </xf>
    <xf numFmtId="0" fontId="6" fillId="0" borderId="0" xfId="17" applyFont="1" applyFill="1" applyBorder="1" applyAlignment="1" applyProtection="1">
      <alignment horizontal="left"/>
      <protection locked="0"/>
    </xf>
    <xf numFmtId="0" fontId="1" fillId="0" borderId="0" xfId="17" applyFont="1" applyFill="1" applyBorder="1" applyProtection="1">
      <alignment/>
      <protection locked="0"/>
    </xf>
    <xf numFmtId="0" fontId="1" fillId="0" borderId="0" xfId="17" applyFont="1" applyFill="1" applyProtection="1">
      <alignment/>
      <protection locked="0"/>
    </xf>
    <xf numFmtId="4" fontId="5" fillId="0" borderId="0" xfId="17" applyNumberFormat="1" applyFont="1" applyFill="1" applyBorder="1" applyAlignment="1" applyProtection="1">
      <alignment/>
      <protection locked="0"/>
    </xf>
    <xf numFmtId="4" fontId="5" fillId="0" borderId="0" xfId="17" applyNumberFormat="1" applyFont="1" applyFill="1" applyBorder="1" applyProtection="1">
      <alignment/>
      <protection locked="0"/>
    </xf>
    <xf numFmtId="0" fontId="6" fillId="0" borderId="1" xfId="17" applyFont="1" applyFill="1" applyBorder="1" applyAlignment="1" applyProtection="1">
      <alignment horizontal="left"/>
      <protection locked="0"/>
    </xf>
    <xf numFmtId="0" fontId="1" fillId="0" borderId="2" xfId="17" applyFont="1" applyFill="1" applyBorder="1" applyProtection="1">
      <alignment/>
      <protection locked="0"/>
    </xf>
    <xf numFmtId="0" fontId="7" fillId="0" borderId="3" xfId="17" applyFont="1" applyFill="1" applyBorder="1" applyProtection="1">
      <alignment/>
      <protection locked="0"/>
    </xf>
    <xf numFmtId="4" fontId="5" fillId="0" borderId="4" xfId="17" applyNumberFormat="1" applyFont="1" applyFill="1" applyBorder="1" applyAlignment="1" applyProtection="1">
      <alignment horizontal="left"/>
      <protection locked="0"/>
    </xf>
    <xf numFmtId="4" fontId="5" fillId="0" borderId="5" xfId="17" applyNumberFormat="1" applyFont="1" applyFill="1" applyBorder="1" applyProtection="1">
      <alignment/>
      <protection locked="0"/>
    </xf>
    <xf numFmtId="0" fontId="6" fillId="0" borderId="6" xfId="17" applyFont="1" applyFill="1" applyBorder="1" applyAlignment="1" applyProtection="1">
      <alignment horizontal="left"/>
      <protection locked="0"/>
    </xf>
    <xf numFmtId="0" fontId="7" fillId="0" borderId="7" xfId="17" applyFont="1" applyFill="1" applyBorder="1" applyProtection="1">
      <alignment/>
      <protection locked="0"/>
    </xf>
    <xf numFmtId="4" fontId="5" fillId="0" borderId="8" xfId="17" applyNumberFormat="1" applyFont="1" applyBorder="1" applyAlignment="1" applyProtection="1">
      <alignment horizontal="right"/>
      <protection locked="0"/>
    </xf>
    <xf numFmtId="4" fontId="5" fillId="0" borderId="9" xfId="17" applyNumberFormat="1" applyFont="1" applyBorder="1" applyAlignment="1" applyProtection="1">
      <alignment horizontal="right"/>
      <protection locked="0"/>
    </xf>
    <xf numFmtId="0" fontId="1" fillId="0" borderId="6" xfId="17" applyFont="1" applyFill="1" applyBorder="1" applyAlignment="1" applyProtection="1">
      <alignment horizontal="left"/>
      <protection locked="0"/>
    </xf>
    <xf numFmtId="0" fontId="1" fillId="0" borderId="10" xfId="17" applyFont="1" applyFill="1" applyBorder="1" applyProtection="1">
      <alignment/>
      <protection locked="0"/>
    </xf>
    <xf numFmtId="4" fontId="5" fillId="0" borderId="11" xfId="17" applyNumberFormat="1" applyFont="1" applyFill="1" applyBorder="1" applyAlignment="1" applyProtection="1">
      <alignment/>
      <protection locked="0"/>
    </xf>
    <xf numFmtId="4" fontId="5" fillId="0" borderId="12" xfId="17" applyNumberFormat="1" applyFont="1" applyFill="1" applyBorder="1" applyAlignment="1" applyProtection="1">
      <alignment wrapText="1"/>
      <protection locked="0"/>
    </xf>
    <xf numFmtId="0" fontId="6" fillId="0" borderId="1" xfId="17" applyFont="1" applyFill="1" applyBorder="1" applyAlignment="1">
      <alignment horizontal="left"/>
      <protection/>
    </xf>
    <xf numFmtId="0" fontId="6" fillId="0" borderId="2" xfId="17" applyFont="1" applyFill="1" applyBorder="1">
      <alignment/>
      <protection/>
    </xf>
    <xf numFmtId="4" fontId="8" fillId="0" borderId="4" xfId="17" applyNumberFormat="1" applyFont="1" applyFill="1" applyBorder="1" applyAlignment="1" applyProtection="1">
      <alignment/>
      <protection/>
    </xf>
    <xf numFmtId="4" fontId="8" fillId="0" borderId="13" xfId="17" applyNumberFormat="1" applyFont="1" applyFill="1" applyBorder="1" applyAlignment="1" applyProtection="1">
      <alignment/>
      <protection/>
    </xf>
    <xf numFmtId="0" fontId="6" fillId="0" borderId="14" xfId="17" applyFont="1" applyFill="1" applyBorder="1" applyAlignment="1">
      <alignment horizontal="left"/>
      <protection/>
    </xf>
    <xf numFmtId="0" fontId="6" fillId="0" borderId="10" xfId="17" applyFont="1" applyFill="1" applyBorder="1">
      <alignment/>
      <protection/>
    </xf>
    <xf numFmtId="4" fontId="8" fillId="0" borderId="11" xfId="17" applyNumberFormat="1" applyFont="1" applyFill="1" applyBorder="1" applyAlignment="1" applyProtection="1">
      <alignment/>
      <protection/>
    </xf>
    <xf numFmtId="4" fontId="8" fillId="0" borderId="12" xfId="17" applyNumberFormat="1" applyFont="1" applyFill="1" applyBorder="1" applyAlignment="1" applyProtection="1">
      <alignment/>
      <protection/>
    </xf>
    <xf numFmtId="0" fontId="1" fillId="0" borderId="15" xfId="17" applyFont="1" applyFill="1" applyBorder="1" applyAlignment="1">
      <alignment horizontal="left"/>
      <protection/>
    </xf>
    <xf numFmtId="0" fontId="1" fillId="0" borderId="0" xfId="17" applyFont="1" applyFill="1" applyBorder="1">
      <alignment/>
      <protection/>
    </xf>
    <xf numFmtId="4" fontId="9" fillId="0" borderId="16" xfId="17" applyNumberFormat="1" applyFont="1" applyFill="1" applyBorder="1" applyAlignment="1" applyProtection="1">
      <alignment/>
      <protection locked="0"/>
    </xf>
    <xf numFmtId="4" fontId="9" fillId="0" borderId="17" xfId="17" applyNumberFormat="1" applyFont="1" applyFill="1" applyBorder="1" applyProtection="1">
      <alignment/>
      <protection locked="0"/>
    </xf>
    <xf numFmtId="0" fontId="1" fillId="0" borderId="15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18" xfId="17" applyFont="1" applyFill="1" applyBorder="1">
      <alignment/>
      <protection/>
    </xf>
    <xf numFmtId="0" fontId="1" fillId="0" borderId="18" xfId="0" applyFont="1" applyBorder="1" applyAlignment="1">
      <alignment/>
    </xf>
    <xf numFmtId="4" fontId="9" fillId="0" borderId="8" xfId="17" applyNumberFormat="1" applyFont="1" applyFill="1" applyBorder="1" applyAlignment="1" applyProtection="1">
      <alignment/>
      <protection locked="0"/>
    </xf>
    <xf numFmtId="4" fontId="9" fillId="0" borderId="19" xfId="17" applyNumberFormat="1" applyFont="1" applyFill="1" applyBorder="1" applyProtection="1">
      <alignment/>
      <protection locked="0"/>
    </xf>
    <xf numFmtId="0" fontId="6" fillId="0" borderId="20" xfId="17" applyFont="1" applyFill="1" applyBorder="1">
      <alignment/>
      <protection/>
    </xf>
    <xf numFmtId="0" fontId="1" fillId="0" borderId="1" xfId="17" applyFont="1" applyFill="1" applyBorder="1" applyAlignment="1">
      <alignment horizontal="left"/>
      <protection/>
    </xf>
    <xf numFmtId="0" fontId="1" fillId="0" borderId="2" xfId="17" applyFont="1" applyFill="1" applyBorder="1">
      <alignment/>
      <protection/>
    </xf>
    <xf numFmtId="4" fontId="9" fillId="0" borderId="4" xfId="17" applyNumberFormat="1" applyFont="1" applyFill="1" applyBorder="1" applyAlignment="1" applyProtection="1">
      <alignment/>
      <protection locked="0"/>
    </xf>
    <xf numFmtId="4" fontId="9" fillId="0" borderId="13" xfId="17" applyNumberFormat="1" applyFont="1" applyFill="1" applyBorder="1" applyProtection="1">
      <alignment/>
      <protection locked="0"/>
    </xf>
    <xf numFmtId="0" fontId="1" fillId="0" borderId="21" xfId="17" applyFont="1" applyFill="1" applyBorder="1" applyAlignment="1">
      <alignment horizontal="left"/>
      <protection/>
    </xf>
    <xf numFmtId="0" fontId="1" fillId="0" borderId="22" xfId="17" applyFont="1" applyFill="1" applyBorder="1">
      <alignment/>
      <protection/>
    </xf>
    <xf numFmtId="4" fontId="9" fillId="0" borderId="23" xfId="17" applyNumberFormat="1" applyFont="1" applyFill="1" applyBorder="1" applyAlignment="1" applyProtection="1">
      <alignment/>
      <protection locked="0"/>
    </xf>
    <xf numFmtId="4" fontId="9" fillId="0" borderId="24" xfId="17" applyNumberFormat="1" applyFont="1" applyFill="1" applyBorder="1" applyProtection="1">
      <alignment/>
      <protection/>
    </xf>
    <xf numFmtId="4" fontId="9" fillId="2" borderId="16" xfId="17" applyNumberFormat="1" applyFont="1" applyFill="1" applyBorder="1" applyAlignment="1" applyProtection="1">
      <alignment/>
      <protection/>
    </xf>
    <xf numFmtId="0" fontId="1" fillId="0" borderId="7" xfId="17" applyFont="1" applyFill="1" applyBorder="1">
      <alignment/>
      <protection/>
    </xf>
    <xf numFmtId="4" fontId="9" fillId="2" borderId="16" xfId="17" applyNumberFormat="1" applyFont="1" applyFill="1" applyBorder="1" applyAlignment="1" applyProtection="1">
      <alignment/>
      <protection locked="0"/>
    </xf>
    <xf numFmtId="0" fontId="1" fillId="0" borderId="2" xfId="17" applyFont="1" applyFill="1" applyBorder="1">
      <alignment/>
      <protection/>
    </xf>
    <xf numFmtId="4" fontId="9" fillId="0" borderId="25" xfId="17" applyNumberFormat="1" applyFont="1" applyFill="1" applyBorder="1" applyAlignment="1" applyProtection="1">
      <alignment/>
      <protection/>
    </xf>
    <xf numFmtId="4" fontId="9" fillId="0" borderId="13" xfId="17" applyNumberFormat="1" applyFont="1" applyFill="1" applyBorder="1" applyAlignment="1" applyProtection="1">
      <alignment/>
      <protection/>
    </xf>
    <xf numFmtId="0" fontId="1" fillId="0" borderId="26" xfId="17" applyFont="1" applyFill="1" applyBorder="1" applyAlignment="1">
      <alignment horizontal="left"/>
      <protection/>
    </xf>
    <xf numFmtId="0" fontId="1" fillId="0" borderId="27" xfId="17" applyFont="1" applyFill="1" applyBorder="1">
      <alignment/>
      <protection/>
    </xf>
    <xf numFmtId="0" fontId="1" fillId="0" borderId="27" xfId="0" applyFont="1" applyBorder="1" applyAlignment="1">
      <alignment/>
    </xf>
    <xf numFmtId="4" fontId="9" fillId="0" borderId="28" xfId="17" applyNumberFormat="1" applyFont="1" applyFill="1" applyBorder="1" applyAlignment="1" applyProtection="1">
      <alignment/>
      <protection locked="0"/>
    </xf>
    <xf numFmtId="4" fontId="9" fillId="0" borderId="29" xfId="17" applyNumberFormat="1" applyFont="1" applyFill="1" applyBorder="1" applyProtection="1">
      <alignment/>
      <protection locked="0"/>
    </xf>
    <xf numFmtId="4" fontId="9" fillId="0" borderId="30" xfId="17" applyNumberFormat="1" applyFont="1" applyFill="1" applyBorder="1" applyAlignment="1" applyProtection="1">
      <alignment/>
      <protection/>
    </xf>
    <xf numFmtId="4" fontId="9" fillId="0" borderId="17" xfId="17" applyNumberFormat="1" applyFont="1" applyFill="1" applyBorder="1" applyAlignment="1" applyProtection="1">
      <alignment/>
      <protection/>
    </xf>
    <xf numFmtId="0" fontId="10" fillId="0" borderId="0" xfId="0" applyFont="1" applyAlignment="1">
      <alignment/>
    </xf>
    <xf numFmtId="4" fontId="5" fillId="0" borderId="16" xfId="0" applyNumberFormat="1" applyFont="1" applyBorder="1" applyAlignment="1" applyProtection="1">
      <alignment/>
      <protection locked="0"/>
    </xf>
    <xf numFmtId="49" fontId="1" fillId="0" borderId="0" xfId="17" applyNumberFormat="1" applyFont="1" applyFill="1" applyBorder="1" applyAlignment="1">
      <alignment horizontal="right"/>
      <protection/>
    </xf>
    <xf numFmtId="0" fontId="11" fillId="0" borderId="0" xfId="17" applyFont="1" applyFill="1" applyBorder="1">
      <alignment/>
      <protection/>
    </xf>
    <xf numFmtId="4" fontId="5" fillId="0" borderId="16" xfId="17" applyNumberFormat="1" applyFont="1" applyFill="1" applyBorder="1" applyAlignment="1" applyProtection="1">
      <alignment/>
      <protection locked="0"/>
    </xf>
    <xf numFmtId="0" fontId="1" fillId="0" borderId="31" xfId="17" applyFont="1" applyFill="1" applyBorder="1" applyAlignment="1">
      <alignment horizontal="left"/>
      <protection/>
    </xf>
    <xf numFmtId="0" fontId="1" fillId="0" borderId="32" xfId="17" applyFont="1" applyFill="1" applyBorder="1">
      <alignment/>
      <protection/>
    </xf>
    <xf numFmtId="0" fontId="1" fillId="0" borderId="32" xfId="17" applyFont="1" applyFill="1" applyBorder="1">
      <alignment/>
      <protection/>
    </xf>
    <xf numFmtId="0" fontId="1" fillId="0" borderId="32" xfId="0" applyFont="1" applyBorder="1" applyAlignment="1">
      <alignment/>
    </xf>
    <xf numFmtId="4" fontId="9" fillId="0" borderId="33" xfId="17" applyNumberFormat="1" applyFont="1" applyFill="1" applyBorder="1" applyAlignment="1" applyProtection="1">
      <alignment/>
      <protection/>
    </xf>
    <xf numFmtId="4" fontId="9" fillId="0" borderId="34" xfId="17" applyNumberFormat="1" applyFont="1" applyFill="1" applyBorder="1" applyAlignment="1" applyProtection="1">
      <alignment/>
      <protection/>
    </xf>
    <xf numFmtId="4" fontId="5" fillId="0" borderId="30" xfId="0" applyNumberFormat="1" applyFont="1" applyBorder="1" applyAlignment="1" applyProtection="1">
      <alignment/>
      <protection locked="0"/>
    </xf>
    <xf numFmtId="4" fontId="5" fillId="0" borderId="35" xfId="17" applyNumberFormat="1" applyFont="1" applyFill="1" applyBorder="1" applyProtection="1">
      <alignment/>
      <protection locked="0"/>
    </xf>
    <xf numFmtId="0" fontId="5" fillId="0" borderId="0" xfId="17" applyFont="1" applyFill="1" applyBorder="1">
      <alignment/>
      <protection/>
    </xf>
    <xf numFmtId="4" fontId="9" fillId="0" borderId="30" xfId="17" applyNumberFormat="1" applyFont="1" applyFill="1" applyBorder="1" applyAlignment="1" applyProtection="1">
      <alignment/>
      <protection locked="0"/>
    </xf>
    <xf numFmtId="4" fontId="9" fillId="0" borderId="35" xfId="17" applyNumberFormat="1" applyFont="1" applyFill="1" applyBorder="1" applyProtection="1">
      <alignment/>
      <protection locked="0"/>
    </xf>
    <xf numFmtId="0" fontId="1" fillId="0" borderId="32" xfId="0" applyFont="1" applyBorder="1" applyAlignment="1">
      <alignment/>
    </xf>
    <xf numFmtId="4" fontId="9" fillId="0" borderId="16" xfId="17" applyNumberFormat="1" applyFont="1" applyFill="1" applyBorder="1" applyProtection="1">
      <alignment/>
      <protection/>
    </xf>
    <xf numFmtId="4" fontId="9" fillId="0" borderId="17" xfId="17" applyNumberFormat="1" applyFont="1" applyFill="1" applyBorder="1" applyProtection="1">
      <alignment/>
      <protection/>
    </xf>
    <xf numFmtId="4" fontId="5" fillId="0" borderId="16" xfId="17" applyNumberFormat="1" applyFont="1" applyFill="1" applyBorder="1" applyProtection="1">
      <alignment/>
      <protection locked="0"/>
    </xf>
    <xf numFmtId="0" fontId="6" fillId="0" borderId="10" xfId="0" applyFont="1" applyBorder="1" applyAlignment="1">
      <alignment/>
    </xf>
    <xf numFmtId="4" fontId="9" fillId="0" borderId="33" xfId="17" applyNumberFormat="1" applyFont="1" applyFill="1" applyBorder="1" applyAlignment="1" applyProtection="1">
      <alignment/>
      <protection locked="0"/>
    </xf>
    <xf numFmtId="0" fontId="1" fillId="0" borderId="15" xfId="0" applyFont="1" applyBorder="1" applyAlignment="1">
      <alignment horizontal="left"/>
    </xf>
    <xf numFmtId="0" fontId="1" fillId="0" borderId="0" xfId="17" applyFont="1" applyFill="1" applyBorder="1">
      <alignment/>
      <protection/>
    </xf>
    <xf numFmtId="0" fontId="1" fillId="0" borderId="31" xfId="17" applyFont="1" applyFill="1" applyBorder="1" applyAlignment="1">
      <alignment horizontal="left"/>
      <protection/>
    </xf>
    <xf numFmtId="0" fontId="5" fillId="0" borderId="15" xfId="17" applyFont="1" applyFill="1" applyBorder="1" applyAlignment="1">
      <alignment horizontal="left"/>
      <protection/>
    </xf>
    <xf numFmtId="0" fontId="12" fillId="0" borderId="0" xfId="17" applyFont="1" applyFill="1" applyBorder="1">
      <alignment/>
      <protection/>
    </xf>
    <xf numFmtId="0" fontId="5" fillId="0" borderId="0" xfId="17" applyFont="1" applyFill="1" applyBorder="1">
      <alignment/>
      <protection/>
    </xf>
    <xf numFmtId="4" fontId="9" fillId="0" borderId="16" xfId="17" applyNumberFormat="1" applyFont="1" applyFill="1" applyBorder="1" applyAlignment="1" applyProtection="1">
      <alignment/>
      <protection/>
    </xf>
    <xf numFmtId="0" fontId="12" fillId="0" borderId="0" xfId="17" applyFont="1" applyFill="1" applyBorder="1">
      <alignment/>
      <protection/>
    </xf>
    <xf numFmtId="4" fontId="5" fillId="0" borderId="16" xfId="0" applyNumberFormat="1" applyFont="1" applyBorder="1" applyAlignment="1" applyProtection="1">
      <alignment/>
      <protection locked="0"/>
    </xf>
    <xf numFmtId="4" fontId="5" fillId="0" borderId="17" xfId="17" applyNumberFormat="1" applyFont="1" applyFill="1" applyBorder="1" applyProtection="1">
      <alignment/>
      <protection locked="0"/>
    </xf>
    <xf numFmtId="4" fontId="5" fillId="0" borderId="16" xfId="0" applyNumberFormat="1" applyFont="1" applyBorder="1" applyAlignment="1" applyProtection="1">
      <alignment/>
      <protection locked="0"/>
    </xf>
    <xf numFmtId="4" fontId="5" fillId="0" borderId="17" xfId="17" applyNumberFormat="1" applyFont="1" applyFill="1" applyBorder="1" applyProtection="1">
      <alignment/>
      <protection locked="0"/>
    </xf>
    <xf numFmtId="0" fontId="5" fillId="0" borderId="15" xfId="17" applyFont="1" applyFill="1" applyBorder="1" applyAlignment="1">
      <alignment horizontal="left"/>
      <protection/>
    </xf>
    <xf numFmtId="0" fontId="2" fillId="0" borderId="0" xfId="0" applyFont="1" applyAlignment="1">
      <alignment/>
    </xf>
    <xf numFmtId="0" fontId="1" fillId="0" borderId="6" xfId="17" applyFont="1" applyFill="1" applyBorder="1" applyAlignment="1">
      <alignment horizontal="left"/>
      <protection/>
    </xf>
    <xf numFmtId="4" fontId="9" fillId="2" borderId="8" xfId="17" applyNumberFormat="1" applyFont="1" applyFill="1" applyBorder="1" applyAlignment="1" applyProtection="1">
      <alignment/>
      <protection locked="0"/>
    </xf>
    <xf numFmtId="0" fontId="6" fillId="0" borderId="6" xfId="17" applyFont="1" applyFill="1" applyBorder="1" applyAlignment="1">
      <alignment horizontal="left"/>
      <protection/>
    </xf>
    <xf numFmtId="0" fontId="6" fillId="0" borderId="18" xfId="17" applyFont="1" applyFill="1" applyBorder="1">
      <alignment/>
      <protection/>
    </xf>
    <xf numFmtId="4" fontId="8" fillId="0" borderId="8" xfId="17" applyNumberFormat="1" applyFont="1" applyFill="1" applyBorder="1" applyAlignment="1" applyProtection="1">
      <alignment/>
      <protection/>
    </xf>
    <xf numFmtId="4" fontId="8" fillId="0" borderId="19" xfId="17" applyNumberFormat="1" applyFont="1" applyFill="1" applyBorder="1" applyAlignment="1" applyProtection="1">
      <alignment/>
      <protection/>
    </xf>
    <xf numFmtId="0" fontId="6" fillId="0" borderId="18" xfId="17" applyFont="1" applyFill="1" applyBorder="1">
      <alignment/>
      <protection/>
    </xf>
    <xf numFmtId="0" fontId="6" fillId="0" borderId="32" xfId="17" applyFont="1" applyFill="1" applyBorder="1">
      <alignment/>
      <protection/>
    </xf>
    <xf numFmtId="4" fontId="8" fillId="0" borderId="33" xfId="17" applyNumberFormat="1" applyFont="1" applyFill="1" applyBorder="1" applyAlignment="1" applyProtection="1">
      <alignment/>
      <protection locked="0"/>
    </xf>
    <xf numFmtId="4" fontId="8" fillId="0" borderId="34" xfId="17" applyNumberFormat="1" applyFont="1" applyFill="1" applyBorder="1" applyProtection="1">
      <alignment/>
      <protection locked="0"/>
    </xf>
    <xf numFmtId="0" fontId="5" fillId="0" borderId="21" xfId="17" applyFont="1" applyFill="1" applyBorder="1" applyAlignment="1">
      <alignment horizontal="left"/>
      <protection/>
    </xf>
    <xf numFmtId="0" fontId="5" fillId="0" borderId="22" xfId="17" applyFont="1" applyFill="1" applyBorder="1">
      <alignment/>
      <protection/>
    </xf>
    <xf numFmtId="0" fontId="13" fillId="0" borderId="22" xfId="17" applyFont="1" applyFill="1" applyBorder="1">
      <alignment/>
      <protection/>
    </xf>
    <xf numFmtId="4" fontId="9" fillId="0" borderId="23" xfId="17" applyNumberFormat="1" applyFont="1" applyFill="1" applyBorder="1" applyAlignment="1" applyProtection="1">
      <alignment/>
      <protection/>
    </xf>
    <xf numFmtId="4" fontId="9" fillId="0" borderId="24" xfId="17" applyNumberFormat="1" applyFont="1" applyFill="1" applyBorder="1" applyAlignment="1" applyProtection="1">
      <alignment/>
      <protection/>
    </xf>
    <xf numFmtId="0" fontId="1" fillId="0" borderId="21" xfId="17" applyFont="1" applyFill="1" applyBorder="1" applyAlignment="1">
      <alignment horizontal="left"/>
      <protection/>
    </xf>
    <xf numFmtId="0" fontId="6" fillId="0" borderId="22" xfId="17" applyFont="1" applyFill="1" applyBorder="1">
      <alignment/>
      <protection/>
    </xf>
    <xf numFmtId="0" fontId="5" fillId="0" borderId="22" xfId="17" applyFont="1" applyFill="1" applyBorder="1">
      <alignment/>
      <protection/>
    </xf>
    <xf numFmtId="0" fontId="1" fillId="0" borderId="15" xfId="17" applyFont="1" applyFill="1" applyBorder="1" applyAlignment="1">
      <alignment horizontal="left"/>
      <protection/>
    </xf>
    <xf numFmtId="0" fontId="1" fillId="0" borderId="0" xfId="17" applyFont="1" applyFill="1" applyBorder="1" applyAlignment="1">
      <alignment/>
      <protection/>
    </xf>
    <xf numFmtId="0" fontId="5" fillId="0" borderId="0" xfId="17" applyFont="1" applyFill="1" applyBorder="1" applyAlignment="1">
      <alignment horizontal="left"/>
      <protection/>
    </xf>
    <xf numFmtId="4" fontId="9" fillId="0" borderId="34" xfId="17" applyNumberFormat="1" applyFont="1" applyFill="1" applyBorder="1" applyProtection="1">
      <alignment/>
      <protection locked="0"/>
    </xf>
    <xf numFmtId="0" fontId="1" fillId="0" borderId="22" xfId="17" applyFont="1" applyFill="1" applyBorder="1" applyAlignment="1">
      <alignment/>
      <protection/>
    </xf>
    <xf numFmtId="0" fontId="5" fillId="0" borderId="0" xfId="17" applyFont="1" applyFill="1" applyBorder="1" applyAlignment="1">
      <alignment/>
      <protection/>
    </xf>
    <xf numFmtId="0" fontId="5" fillId="0" borderId="0" xfId="17" applyFont="1" applyFill="1" applyBorder="1" applyAlignment="1">
      <alignment horizontal="left"/>
      <protection/>
    </xf>
    <xf numFmtId="0" fontId="5" fillId="0" borderId="6" xfId="17" applyFont="1" applyFill="1" applyBorder="1" applyAlignment="1">
      <alignment horizontal="left"/>
      <protection/>
    </xf>
    <xf numFmtId="0" fontId="5" fillId="0" borderId="18" xfId="17" applyFont="1" applyFill="1" applyBorder="1">
      <alignment/>
      <protection/>
    </xf>
    <xf numFmtId="0" fontId="5" fillId="0" borderId="18" xfId="17" applyFont="1" applyFill="1" applyBorder="1" applyAlignment="1">
      <alignment/>
      <protection/>
    </xf>
    <xf numFmtId="0" fontId="5" fillId="0" borderId="18" xfId="17" applyFont="1" applyFill="1" applyBorder="1" applyAlignment="1">
      <alignment horizontal="left"/>
      <protection/>
    </xf>
    <xf numFmtId="4" fontId="9" fillId="0" borderId="36" xfId="17" applyNumberFormat="1" applyFont="1" applyFill="1" applyBorder="1" applyAlignment="1" applyProtection="1">
      <alignment/>
      <protection locked="0"/>
    </xf>
    <xf numFmtId="4" fontId="9" fillId="0" borderId="9" xfId="17" applyNumberFormat="1" applyFont="1" applyFill="1" applyBorder="1" applyProtection="1">
      <alignment/>
      <protection locked="0"/>
    </xf>
    <xf numFmtId="0" fontId="6" fillId="0" borderId="6" xfId="17" applyFont="1" applyFill="1" applyBorder="1" applyAlignment="1">
      <alignment horizontal="left"/>
      <protection/>
    </xf>
    <xf numFmtId="4" fontId="9" fillId="0" borderId="8" xfId="17" applyNumberFormat="1" applyFont="1" applyFill="1" applyBorder="1" applyAlignment="1" applyProtection="1">
      <alignment/>
      <protection/>
    </xf>
    <xf numFmtId="4" fontId="9" fillId="0" borderId="19" xfId="17" applyNumberFormat="1" applyFont="1" applyFill="1" applyBorder="1" applyAlignment="1" applyProtection="1">
      <alignment/>
      <protection/>
    </xf>
    <xf numFmtId="49" fontId="1" fillId="0" borderId="0" xfId="17" applyNumberFormat="1" applyFont="1" applyFill="1" applyBorder="1" applyAlignment="1">
      <alignment horizontal="left"/>
      <protection/>
    </xf>
    <xf numFmtId="164" fontId="1" fillId="0" borderId="0" xfId="17" applyNumberFormat="1" applyFont="1" applyFill="1" applyBorder="1">
      <alignment/>
      <protection/>
    </xf>
    <xf numFmtId="0" fontId="1" fillId="0" borderId="14" xfId="17" applyFont="1" applyFill="1" applyBorder="1" applyAlignment="1">
      <alignment horizontal="left"/>
      <protection/>
    </xf>
    <xf numFmtId="0" fontId="1" fillId="0" borderId="10" xfId="17" applyFont="1" applyFill="1" applyBorder="1">
      <alignment/>
      <protection/>
    </xf>
    <xf numFmtId="4" fontId="9" fillId="0" borderId="11" xfId="17" applyNumberFormat="1" applyFont="1" applyFill="1" applyBorder="1" applyAlignment="1" applyProtection="1">
      <alignment/>
      <protection locked="0"/>
    </xf>
    <xf numFmtId="4" fontId="9" fillId="0" borderId="12" xfId="17" applyNumberFormat="1" applyFont="1" applyFill="1" applyBorder="1" applyAlignment="1" applyProtection="1">
      <alignment/>
      <protection/>
    </xf>
    <xf numFmtId="4" fontId="9" fillId="2" borderId="30" xfId="17" applyNumberFormat="1" applyFont="1" applyFill="1" applyBorder="1" applyAlignment="1" applyProtection="1">
      <alignment/>
      <protection/>
    </xf>
    <xf numFmtId="49" fontId="5" fillId="0" borderId="0" xfId="17" applyNumberFormat="1" applyFont="1" applyFill="1" applyBorder="1" applyAlignment="1">
      <alignment horizontal="left"/>
      <protection/>
    </xf>
    <xf numFmtId="0" fontId="5" fillId="0" borderId="0" xfId="0" applyFont="1" applyBorder="1" applyAlignment="1">
      <alignment/>
    </xf>
    <xf numFmtId="164" fontId="5" fillId="0" borderId="0" xfId="17" applyNumberFormat="1" applyFont="1" applyFill="1" applyBorder="1">
      <alignment/>
      <protection/>
    </xf>
    <xf numFmtId="4" fontId="9" fillId="2" borderId="36" xfId="17" applyNumberFormat="1" applyFont="1" applyFill="1" applyBorder="1" applyAlignment="1" applyProtection="1">
      <alignment/>
      <protection/>
    </xf>
    <xf numFmtId="0" fontId="1" fillId="0" borderId="37" xfId="17" applyFont="1" applyFill="1" applyBorder="1" applyAlignment="1">
      <alignment horizontal="left"/>
      <protection/>
    </xf>
    <xf numFmtId="0" fontId="1" fillId="0" borderId="38" xfId="17" applyFont="1" applyFill="1" applyBorder="1">
      <alignment/>
      <protection/>
    </xf>
    <xf numFmtId="4" fontId="9" fillId="0" borderId="39" xfId="17" applyNumberFormat="1" applyFont="1" applyFill="1" applyBorder="1" applyAlignment="1" applyProtection="1">
      <alignment/>
      <protection/>
    </xf>
    <xf numFmtId="4" fontId="5" fillId="0" borderId="17" xfId="17" applyNumberFormat="1" applyFont="1" applyFill="1" applyBorder="1" applyAlignment="1" applyProtection="1">
      <alignment/>
      <protection/>
    </xf>
    <xf numFmtId="4" fontId="5" fillId="2" borderId="30" xfId="17" applyNumberFormat="1" applyFont="1" applyFill="1" applyBorder="1" applyAlignment="1">
      <alignment/>
      <protection/>
    </xf>
    <xf numFmtId="4" fontId="5" fillId="2" borderId="30" xfId="17" applyNumberFormat="1" applyFont="1" applyFill="1" applyBorder="1" applyAlignment="1">
      <alignment/>
      <protection/>
    </xf>
    <xf numFmtId="4" fontId="5" fillId="2" borderId="16" xfId="17" applyNumberFormat="1" applyFont="1" applyFill="1" applyBorder="1" applyAlignment="1">
      <alignment/>
      <protection/>
    </xf>
    <xf numFmtId="4" fontId="9" fillId="2" borderId="35" xfId="17" applyNumberFormat="1" applyFont="1" applyFill="1" applyBorder="1" applyProtection="1">
      <alignment/>
      <protection locked="0"/>
    </xf>
    <xf numFmtId="4" fontId="9" fillId="0" borderId="40" xfId="17" applyNumberFormat="1" applyFont="1" applyFill="1" applyBorder="1" applyAlignment="1" applyProtection="1">
      <alignment/>
      <protection locked="0"/>
    </xf>
    <xf numFmtId="4" fontId="9" fillId="0" borderId="41" xfId="17" applyNumberFormat="1" applyFont="1" applyFill="1" applyBorder="1" applyAlignment="1" applyProtection="1">
      <alignment/>
      <protection/>
    </xf>
    <xf numFmtId="4" fontId="5" fillId="2" borderId="16" xfId="17" applyNumberFormat="1" applyFont="1" applyFill="1" applyBorder="1" applyAlignment="1" applyProtection="1">
      <alignment/>
      <protection locked="0"/>
    </xf>
    <xf numFmtId="0" fontId="1" fillId="0" borderId="15" xfId="17" applyFont="1" applyFill="1" applyBorder="1" applyAlignment="1" applyProtection="1">
      <alignment horizontal="left"/>
      <protection locked="0"/>
    </xf>
    <xf numFmtId="0" fontId="5" fillId="0" borderId="0" xfId="17" applyFont="1" applyFill="1" applyBorder="1" applyProtection="1">
      <alignment/>
      <protection locked="0"/>
    </xf>
    <xf numFmtId="0" fontId="1" fillId="0" borderId="1" xfId="17" applyFont="1" applyBorder="1" applyAlignment="1">
      <alignment horizontal="left"/>
      <protection/>
    </xf>
    <xf numFmtId="0" fontId="1" fillId="0" borderId="2" xfId="17" applyFont="1" applyBorder="1">
      <alignment/>
      <protection/>
    </xf>
    <xf numFmtId="0" fontId="1" fillId="0" borderId="3" xfId="17" applyFont="1" applyBorder="1">
      <alignment/>
      <protection/>
    </xf>
    <xf numFmtId="0" fontId="1" fillId="0" borderId="15" xfId="17" applyFont="1" applyBorder="1" applyAlignment="1">
      <alignment horizontal="left"/>
      <protection/>
    </xf>
    <xf numFmtId="0" fontId="1" fillId="0" borderId="0" xfId="17" applyFont="1" applyBorder="1">
      <alignment/>
      <protection/>
    </xf>
    <xf numFmtId="0" fontId="1" fillId="0" borderId="7" xfId="17" applyFont="1" applyBorder="1">
      <alignment/>
      <protection/>
    </xf>
    <xf numFmtId="4" fontId="9" fillId="0" borderId="30" xfId="17" applyNumberFormat="1" applyFont="1" applyFill="1" applyBorder="1" applyProtection="1">
      <alignment/>
      <protection locked="0"/>
    </xf>
    <xf numFmtId="0" fontId="1" fillId="0" borderId="18" xfId="17" applyFont="1" applyBorder="1">
      <alignment/>
      <protection/>
    </xf>
    <xf numFmtId="4" fontId="9" fillId="0" borderId="36" xfId="17" applyNumberFormat="1" applyFont="1" applyFill="1" applyBorder="1" applyProtection="1">
      <alignment/>
      <protection locked="0"/>
    </xf>
    <xf numFmtId="4" fontId="8" fillId="0" borderId="12" xfId="17" applyNumberFormat="1" applyFont="1" applyFill="1" applyBorder="1" applyProtection="1">
      <alignment/>
      <protection/>
    </xf>
    <xf numFmtId="49" fontId="1" fillId="0" borderId="1" xfId="17" applyNumberFormat="1" applyFont="1" applyFill="1" applyBorder="1" applyAlignment="1">
      <alignment horizontal="left"/>
      <protection/>
    </xf>
    <xf numFmtId="0" fontId="1" fillId="0" borderId="3" xfId="17" applyFont="1" applyFill="1" applyBorder="1">
      <alignment/>
      <protection/>
    </xf>
    <xf numFmtId="4" fontId="9" fillId="0" borderId="13" xfId="17" applyNumberFormat="1" applyFont="1" applyFill="1" applyBorder="1" applyProtection="1">
      <alignment/>
      <protection/>
    </xf>
    <xf numFmtId="0" fontId="1" fillId="0" borderId="42" xfId="17" applyFont="1" applyFill="1" applyBorder="1">
      <alignment/>
      <protection/>
    </xf>
    <xf numFmtId="49" fontId="1" fillId="0" borderId="15" xfId="17" applyNumberFormat="1" applyFont="1" applyFill="1" applyBorder="1" applyAlignment="1">
      <alignment horizontal="left"/>
      <protection/>
    </xf>
    <xf numFmtId="4" fontId="9" fillId="0" borderId="43" xfId="17" applyNumberFormat="1" applyFont="1" applyFill="1" applyBorder="1" applyAlignment="1" applyProtection="1">
      <alignment/>
      <protection locked="0"/>
    </xf>
    <xf numFmtId="4" fontId="9" fillId="0" borderId="44" xfId="17" applyNumberFormat="1" applyFont="1" applyFill="1" applyBorder="1" applyProtection="1">
      <alignment/>
      <protection/>
    </xf>
    <xf numFmtId="4" fontId="9" fillId="2" borderId="33" xfId="17" applyNumberFormat="1" applyFont="1" applyFill="1" applyBorder="1" applyAlignment="1" applyProtection="1">
      <alignment/>
      <protection/>
    </xf>
    <xf numFmtId="4" fontId="9" fillId="0" borderId="28" xfId="17" applyNumberFormat="1" applyFont="1" applyFill="1" applyBorder="1" applyProtection="1">
      <alignment/>
      <protection/>
    </xf>
    <xf numFmtId="49" fontId="1" fillId="0" borderId="31" xfId="17" applyNumberFormat="1" applyFont="1" applyFill="1" applyBorder="1" applyAlignment="1">
      <alignment horizontal="left"/>
      <protection/>
    </xf>
    <xf numFmtId="4" fontId="9" fillId="0" borderId="40" xfId="17" applyNumberFormat="1" applyFont="1" applyFill="1" applyBorder="1" applyProtection="1">
      <alignment/>
      <protection locked="0"/>
    </xf>
    <xf numFmtId="4" fontId="9" fillId="0" borderId="41" xfId="17" applyNumberFormat="1" applyFont="1" applyFill="1" applyBorder="1" applyProtection="1">
      <alignment/>
      <protection locked="0"/>
    </xf>
    <xf numFmtId="4" fontId="9" fillId="0" borderId="30" xfId="17" applyNumberFormat="1" applyFont="1" applyFill="1" applyBorder="1" applyProtection="1">
      <alignment/>
      <protection/>
    </xf>
    <xf numFmtId="4" fontId="9" fillId="0" borderId="44" xfId="17" applyNumberFormat="1" applyFont="1" applyFill="1" applyBorder="1" applyProtection="1">
      <alignment/>
      <protection/>
    </xf>
    <xf numFmtId="49" fontId="1" fillId="0" borderId="6" xfId="17" applyNumberFormat="1" applyFont="1" applyFill="1" applyBorder="1" applyAlignment="1">
      <alignment horizontal="left"/>
      <protection/>
    </xf>
    <xf numFmtId="4" fontId="9" fillId="0" borderId="45" xfId="17" applyNumberFormat="1" applyFont="1" applyFill="1" applyBorder="1" applyAlignment="1" applyProtection="1">
      <alignment/>
      <protection/>
    </xf>
    <xf numFmtId="4" fontId="9" fillId="0" borderId="46" xfId="17" applyNumberFormat="1" applyFont="1" applyFill="1" applyBorder="1" applyProtection="1">
      <alignment/>
      <protection locked="0"/>
    </xf>
    <xf numFmtId="49" fontId="6" fillId="0" borderId="14" xfId="17" applyNumberFormat="1" applyFont="1" applyFill="1" applyBorder="1" applyAlignment="1">
      <alignment horizontal="left"/>
      <protection/>
    </xf>
    <xf numFmtId="0" fontId="1" fillId="0" borderId="10" xfId="0" applyFont="1" applyBorder="1" applyAlignment="1">
      <alignment/>
    </xf>
    <xf numFmtId="4" fontId="9" fillId="0" borderId="45" xfId="0" applyNumberFormat="1" applyFont="1" applyBorder="1" applyAlignment="1" applyProtection="1">
      <alignment/>
      <protection/>
    </xf>
    <xf numFmtId="4" fontId="9" fillId="0" borderId="46" xfId="0" applyNumberFormat="1" applyFont="1" applyBorder="1" applyAlignment="1" applyProtection="1">
      <alignment/>
      <protection/>
    </xf>
    <xf numFmtId="4" fontId="9" fillId="0" borderId="30" xfId="0" applyNumberFormat="1" applyFont="1" applyBorder="1" applyAlignment="1" applyProtection="1">
      <alignment/>
      <protection locked="0"/>
    </xf>
    <xf numFmtId="4" fontId="9" fillId="0" borderId="35" xfId="0" applyNumberFormat="1" applyFont="1" applyBorder="1" applyAlignment="1" applyProtection="1">
      <alignment/>
      <protection locked="0"/>
    </xf>
    <xf numFmtId="49" fontId="5" fillId="0" borderId="15" xfId="17" applyNumberFormat="1" applyFont="1" applyFill="1" applyBorder="1" applyAlignment="1">
      <alignment horizontal="left"/>
      <protection/>
    </xf>
    <xf numFmtId="4" fontId="9" fillId="2" borderId="35" xfId="0" applyNumberFormat="1" applyFont="1" applyFill="1" applyBorder="1" applyAlignment="1" applyProtection="1">
      <alignment/>
      <protection locked="0"/>
    </xf>
    <xf numFmtId="4" fontId="9" fillId="0" borderId="30" xfId="0" applyNumberFormat="1" applyFont="1" applyBorder="1" applyAlignment="1" applyProtection="1">
      <alignment/>
      <protection/>
    </xf>
    <xf numFmtId="4" fontId="9" fillId="0" borderId="17" xfId="0" applyNumberFormat="1" applyFont="1" applyBorder="1" applyAlignment="1" applyProtection="1">
      <alignment/>
      <protection/>
    </xf>
    <xf numFmtId="49" fontId="11" fillId="0" borderId="15" xfId="17" applyNumberFormat="1" applyFont="1" applyFill="1" applyBorder="1" applyAlignment="1">
      <alignment horizontal="left"/>
      <protection/>
    </xf>
    <xf numFmtId="0" fontId="11" fillId="0" borderId="18" xfId="17" applyFont="1" applyFill="1" applyBorder="1">
      <alignment/>
      <protection/>
    </xf>
    <xf numFmtId="0" fontId="11" fillId="0" borderId="18" xfId="0" applyFont="1" applyBorder="1" applyAlignment="1">
      <alignment/>
    </xf>
    <xf numFmtId="4" fontId="9" fillId="0" borderId="36" xfId="0" applyNumberFormat="1" applyFont="1" applyBorder="1" applyAlignment="1" applyProtection="1">
      <alignment/>
      <protection locked="0"/>
    </xf>
    <xf numFmtId="4" fontId="9" fillId="0" borderId="9" xfId="0" applyNumberFormat="1" applyFont="1" applyBorder="1" applyAlignment="1" applyProtection="1">
      <alignment/>
      <protection locked="0"/>
    </xf>
    <xf numFmtId="4" fontId="8" fillId="0" borderId="45" xfId="17" applyNumberFormat="1" applyFont="1" applyFill="1" applyBorder="1" applyAlignment="1" applyProtection="1" quotePrefix="1">
      <alignment horizontal="left"/>
      <protection locked="0"/>
    </xf>
    <xf numFmtId="4" fontId="8" fillId="0" borderId="46" xfId="17" applyNumberFormat="1" applyFont="1" applyFill="1" applyBorder="1" applyProtection="1">
      <alignment/>
      <protection locked="0"/>
    </xf>
    <xf numFmtId="4" fontId="9" fillId="0" borderId="46" xfId="0" applyNumberFormat="1" applyFont="1" applyBorder="1" applyAlignment="1" applyProtection="1">
      <alignment/>
      <protection/>
    </xf>
    <xf numFmtId="0" fontId="11" fillId="0" borderId="0" xfId="0" applyFont="1" applyBorder="1" applyAlignment="1">
      <alignment/>
    </xf>
    <xf numFmtId="0" fontId="10" fillId="0" borderId="0" xfId="0" applyFont="1" applyAlignment="1">
      <alignment/>
    </xf>
    <xf numFmtId="4" fontId="9" fillId="0" borderId="30" xfId="0" applyNumberFormat="1" applyFont="1" applyBorder="1" applyAlignment="1" applyProtection="1">
      <alignment/>
      <protection locked="0"/>
    </xf>
    <xf numFmtId="0" fontId="12" fillId="0" borderId="0" xfId="0" applyFont="1" applyBorder="1" applyAlignment="1">
      <alignment/>
    </xf>
    <xf numFmtId="0" fontId="1" fillId="0" borderId="2" xfId="0" applyFont="1" applyBorder="1" applyAlignment="1">
      <alignment/>
    </xf>
    <xf numFmtId="4" fontId="9" fillId="0" borderId="25" xfId="0" applyNumberFormat="1" applyFont="1" applyBorder="1" applyAlignment="1" applyProtection="1">
      <alignment/>
      <protection locked="0"/>
    </xf>
    <xf numFmtId="4" fontId="9" fillId="0" borderId="5" xfId="0" applyNumberFormat="1" applyFont="1" applyBorder="1" applyAlignment="1" applyProtection="1">
      <alignment/>
      <protection locked="0"/>
    </xf>
    <xf numFmtId="4" fontId="9" fillId="0" borderId="36" xfId="0" applyNumberFormat="1" applyFont="1" applyBorder="1" applyAlignment="1" applyProtection="1">
      <alignment/>
      <protection locked="0"/>
    </xf>
    <xf numFmtId="4" fontId="9" fillId="0" borderId="17" xfId="0" applyNumberFormat="1" applyFont="1" applyBorder="1" applyAlignment="1" applyProtection="1">
      <alignment/>
      <protection locked="0"/>
    </xf>
    <xf numFmtId="4" fontId="9" fillId="0" borderId="36" xfId="0" applyNumberFormat="1" applyFont="1" applyFill="1" applyBorder="1" applyAlignment="1" applyProtection="1">
      <alignment/>
      <protection locked="0"/>
    </xf>
    <xf numFmtId="4" fontId="9" fillId="0" borderId="16" xfId="0" applyNumberFormat="1" applyFont="1" applyFill="1" applyBorder="1" applyAlignment="1" applyProtection="1">
      <alignment/>
      <protection locked="0"/>
    </xf>
    <xf numFmtId="0" fontId="6" fillId="0" borderId="14" xfId="17" applyFont="1" applyBorder="1" applyAlignment="1">
      <alignment horizontal="left"/>
      <protection/>
    </xf>
    <xf numFmtId="49" fontId="6" fillId="0" borderId="10" xfId="17" applyNumberFormat="1" applyFont="1" applyBorder="1" applyAlignment="1">
      <alignment horizontal="left"/>
      <protection/>
    </xf>
    <xf numFmtId="0" fontId="6" fillId="0" borderId="10" xfId="17" applyFont="1" applyBorder="1">
      <alignment/>
      <protection/>
    </xf>
    <xf numFmtId="0" fontId="6" fillId="0" borderId="20" xfId="17" applyFont="1" applyBorder="1">
      <alignment/>
      <protection/>
    </xf>
    <xf numFmtId="164" fontId="6" fillId="0" borderId="10" xfId="17" applyNumberFormat="1" applyFont="1" applyFill="1" applyBorder="1">
      <alignment/>
      <protection/>
    </xf>
    <xf numFmtId="4" fontId="8" fillId="0" borderId="11" xfId="17" applyNumberFormat="1" applyFont="1" applyFill="1" applyBorder="1" applyAlignment="1" applyProtection="1">
      <alignment wrapText="1"/>
      <protection locked="0"/>
    </xf>
    <xf numFmtId="4" fontId="8" fillId="0" borderId="12" xfId="17" applyNumberFormat="1" applyFont="1" applyFill="1" applyBorder="1" applyAlignment="1" applyProtection="1">
      <alignment wrapText="1"/>
      <protection locked="0"/>
    </xf>
    <xf numFmtId="49" fontId="1" fillId="0" borderId="0" xfId="17" applyNumberFormat="1" applyFont="1" applyBorder="1" applyAlignment="1">
      <alignment horizontal="left"/>
      <protection/>
    </xf>
    <xf numFmtId="0" fontId="5" fillId="0" borderId="0" xfId="17" applyFont="1" applyBorder="1">
      <alignment/>
      <protection/>
    </xf>
    <xf numFmtId="0" fontId="2" fillId="0" borderId="0" xfId="0" applyFont="1" applyAlignment="1">
      <alignment/>
    </xf>
    <xf numFmtId="0" fontId="11" fillId="0" borderId="15" xfId="17" applyFont="1" applyBorder="1" applyAlignment="1">
      <alignment horizontal="left"/>
      <protection/>
    </xf>
    <xf numFmtId="49" fontId="11" fillId="0" borderId="0" xfId="17" applyNumberFormat="1" applyFont="1" applyBorder="1" applyAlignment="1">
      <alignment horizontal="left"/>
      <protection/>
    </xf>
    <xf numFmtId="0" fontId="11" fillId="0" borderId="0" xfId="17" applyFont="1" applyBorder="1">
      <alignment/>
      <protection/>
    </xf>
    <xf numFmtId="0" fontId="5" fillId="0" borderId="7" xfId="17" applyFont="1" applyBorder="1">
      <alignment/>
      <protection/>
    </xf>
    <xf numFmtId="164" fontId="11" fillId="0" borderId="0" xfId="17" applyNumberFormat="1" applyFont="1" applyFill="1" applyBorder="1">
      <alignment/>
      <protection/>
    </xf>
    <xf numFmtId="0" fontId="1" fillId="0" borderId="31" xfId="17" applyFont="1" applyBorder="1" applyAlignment="1">
      <alignment horizontal="left"/>
      <protection/>
    </xf>
    <xf numFmtId="49" fontId="1" fillId="0" borderId="32" xfId="17" applyNumberFormat="1" applyFont="1" applyBorder="1" applyAlignment="1">
      <alignment horizontal="left"/>
      <protection/>
    </xf>
    <xf numFmtId="0" fontId="1" fillId="0" borderId="32" xfId="17" applyFont="1" applyBorder="1">
      <alignment/>
      <protection/>
    </xf>
    <xf numFmtId="164" fontId="1" fillId="0" borderId="32" xfId="17" applyNumberFormat="1" applyFont="1" applyFill="1" applyBorder="1">
      <alignment/>
      <protection/>
    </xf>
    <xf numFmtId="0" fontId="1" fillId="0" borderId="27" xfId="17" applyFont="1" applyBorder="1">
      <alignment/>
      <protection/>
    </xf>
    <xf numFmtId="4" fontId="9" fillId="0" borderId="28" xfId="17" applyNumberFormat="1" applyFont="1" applyFill="1" applyBorder="1" applyAlignment="1" applyProtection="1">
      <alignment/>
      <protection/>
    </xf>
    <xf numFmtId="4" fontId="9" fillId="0" borderId="35" xfId="17" applyNumberFormat="1" applyFont="1" applyFill="1" applyBorder="1" applyProtection="1">
      <alignment/>
      <protection/>
    </xf>
    <xf numFmtId="0" fontId="5" fillId="0" borderId="0" xfId="17" applyFont="1" applyBorder="1" applyAlignment="1">
      <alignment horizontal="left"/>
      <protection/>
    </xf>
    <xf numFmtId="0" fontId="1" fillId="0" borderId="6" xfId="17" applyFont="1" applyBorder="1" applyAlignment="1">
      <alignment horizontal="left"/>
      <protection/>
    </xf>
    <xf numFmtId="49" fontId="1" fillId="0" borderId="18" xfId="17" applyNumberFormat="1" applyFont="1" applyBorder="1" applyAlignment="1">
      <alignment horizontal="left"/>
      <protection/>
    </xf>
    <xf numFmtId="0" fontId="1" fillId="0" borderId="47" xfId="17" applyFont="1" applyBorder="1">
      <alignment/>
      <protection/>
    </xf>
    <xf numFmtId="164" fontId="1" fillId="0" borderId="18" xfId="17" applyNumberFormat="1" applyFont="1" applyFill="1" applyBorder="1">
      <alignment/>
      <protection/>
    </xf>
    <xf numFmtId="0" fontId="15" fillId="0" borderId="0" xfId="17" applyFont="1" applyBorder="1" applyAlignment="1">
      <alignment horizontal="left"/>
      <protection/>
    </xf>
    <xf numFmtId="49" fontId="12" fillId="0" borderId="0" xfId="17" applyNumberFormat="1" applyFont="1" applyBorder="1" applyAlignment="1">
      <alignment horizontal="left"/>
      <protection/>
    </xf>
    <xf numFmtId="0" fontId="12" fillId="0" borderId="0" xfId="17" applyFont="1" applyBorder="1">
      <alignment/>
      <protection/>
    </xf>
    <xf numFmtId="164" fontId="12" fillId="0" borderId="0" xfId="17" applyNumberFormat="1" applyFont="1" applyFill="1" applyBorder="1">
      <alignment/>
      <protection/>
    </xf>
    <xf numFmtId="0" fontId="17" fillId="0" borderId="0" xfId="0" applyFont="1" applyBorder="1" applyAlignment="1">
      <alignment/>
    </xf>
    <xf numFmtId="0" fontId="15" fillId="0" borderId="0" xfId="0" applyFont="1" applyBorder="1" applyAlignment="1">
      <alignment/>
    </xf>
    <xf numFmtId="4" fontId="18" fillId="0" borderId="7" xfId="0" applyNumberFormat="1" applyFont="1" applyFill="1" applyBorder="1" applyAlignment="1">
      <alignment/>
    </xf>
    <xf numFmtId="0" fontId="19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4" fontId="17" fillId="0" borderId="0" xfId="0" applyNumberFormat="1" applyFont="1" applyAlignment="1" applyProtection="1">
      <alignment/>
      <protection/>
    </xf>
    <xf numFmtId="0" fontId="3" fillId="0" borderId="0" xfId="0" applyFont="1" applyBorder="1" applyAlignment="1">
      <alignment/>
    </xf>
    <xf numFmtId="4" fontId="3" fillId="0" borderId="0" xfId="0" applyNumberFormat="1" applyFont="1" applyAlignment="1" applyProtection="1">
      <alignment/>
      <protection/>
    </xf>
    <xf numFmtId="4" fontId="20" fillId="0" borderId="0" xfId="0" applyNumberFormat="1" applyFont="1" applyAlignment="1" applyProtection="1">
      <alignment/>
      <protection/>
    </xf>
    <xf numFmtId="4" fontId="3" fillId="0" borderId="0" xfId="0" applyNumberFormat="1" applyFont="1" applyAlignment="1" applyProtection="1">
      <alignment/>
      <protection locked="0"/>
    </xf>
    <xf numFmtId="4" fontId="3" fillId="0" borderId="0" xfId="17" applyNumberFormat="1" applyFont="1" applyFill="1" applyBorder="1">
      <alignment/>
      <protection/>
    </xf>
    <xf numFmtId="0" fontId="3" fillId="0" borderId="15" xfId="0" applyFont="1" applyBorder="1" applyAlignment="1">
      <alignment/>
    </xf>
    <xf numFmtId="4" fontId="20" fillId="0" borderId="0" xfId="17" applyNumberFormat="1" applyFont="1" applyFill="1" applyBorder="1">
      <alignment/>
      <protection/>
    </xf>
    <xf numFmtId="4" fontId="20" fillId="0" borderId="0" xfId="0" applyNumberFormat="1" applyFont="1" applyBorder="1" applyAlignment="1">
      <alignment/>
    </xf>
    <xf numFmtId="4" fontId="21" fillId="0" borderId="0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  <xf numFmtId="4" fontId="20" fillId="0" borderId="16" xfId="0" applyNumberFormat="1" applyFont="1" applyBorder="1" applyAlignment="1">
      <alignment/>
    </xf>
    <xf numFmtId="4" fontId="20" fillId="0" borderId="35" xfId="0" applyNumberFormat="1" applyFont="1" applyBorder="1" applyAlignment="1">
      <alignment/>
    </xf>
    <xf numFmtId="4" fontId="9" fillId="0" borderId="12" xfId="0" applyNumberFormat="1" applyFont="1" applyBorder="1" applyAlignment="1" applyProtection="1">
      <alignment/>
      <protection/>
    </xf>
    <xf numFmtId="0" fontId="5" fillId="0" borderId="32" xfId="17" applyFont="1" applyFill="1" applyBorder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17" applyFont="1" applyFill="1" applyBorder="1">
      <alignment/>
      <protection/>
    </xf>
    <xf numFmtId="0" fontId="25" fillId="0" borderId="0" xfId="0" applyFont="1" applyAlignment="1">
      <alignment/>
    </xf>
    <xf numFmtId="2" fontId="0" fillId="3" borderId="0" xfId="0" applyNumberFormat="1" applyFont="1" applyFill="1" applyAlignment="1">
      <alignment/>
    </xf>
    <xf numFmtId="49" fontId="2" fillId="0" borderId="48" xfId="18" applyNumberFormat="1" applyFont="1" applyFill="1" applyBorder="1" applyAlignment="1">
      <alignment horizontal="left"/>
      <protection/>
    </xf>
    <xf numFmtId="49" fontId="2" fillId="0" borderId="0" xfId="18" applyNumberFormat="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49" fontId="0" fillId="4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2" fontId="0" fillId="5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48" xfId="0" applyNumberFormat="1" applyFont="1" applyBorder="1" applyAlignment="1">
      <alignment horizontal="left"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/>
    </xf>
    <xf numFmtId="49" fontId="0" fillId="0" borderId="48" xfId="0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49" fontId="0" fillId="0" borderId="49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49" fontId="25" fillId="0" borderId="0" xfId="0" applyNumberFormat="1" applyFont="1" applyFill="1" applyBorder="1" applyAlignment="1">
      <alignment horizontal="left"/>
    </xf>
    <xf numFmtId="1" fontId="25" fillId="0" borderId="0" xfId="0" applyNumberFormat="1" applyFont="1" applyAlignment="1">
      <alignment/>
    </xf>
    <xf numFmtId="0" fontId="27" fillId="0" borderId="0" xfId="0" applyFont="1" applyAlignment="1">
      <alignment/>
    </xf>
    <xf numFmtId="4" fontId="17" fillId="0" borderId="33" xfId="17" applyNumberFormat="1" applyFont="1" applyFill="1" applyBorder="1" applyAlignment="1" applyProtection="1">
      <alignment/>
      <protection locked="0"/>
    </xf>
    <xf numFmtId="4" fontId="17" fillId="0" borderId="34" xfId="17" applyNumberFormat="1" applyFont="1" applyFill="1" applyBorder="1" applyProtection="1">
      <alignment/>
      <protection locked="0"/>
    </xf>
    <xf numFmtId="0" fontId="0" fillId="0" borderId="0" xfId="0" applyFont="1" applyAlignment="1">
      <alignment/>
    </xf>
    <xf numFmtId="4" fontId="14" fillId="0" borderId="30" xfId="0" applyNumberFormat="1" applyFont="1" applyBorder="1" applyAlignment="1" applyProtection="1">
      <alignment/>
      <protection locked="0"/>
    </xf>
    <xf numFmtId="4" fontId="14" fillId="0" borderId="35" xfId="0" applyNumberFormat="1" applyFont="1" applyBorder="1" applyAlignment="1" applyProtection="1">
      <alignment/>
      <protection locked="0"/>
    </xf>
    <xf numFmtId="4" fontId="14" fillId="0" borderId="35" xfId="0" applyNumberFormat="1" applyFont="1" applyBorder="1" applyAlignment="1" applyProtection="1">
      <alignment/>
      <protection locked="0"/>
    </xf>
    <xf numFmtId="4" fontId="16" fillId="0" borderId="0" xfId="0" applyNumberFormat="1" applyFont="1" applyBorder="1" applyAlignment="1" applyProtection="1">
      <alignment/>
      <protection/>
    </xf>
    <xf numFmtId="4" fontId="18" fillId="0" borderId="7" xfId="0" applyNumberFormat="1" applyFont="1" applyFill="1" applyBorder="1" applyAlignment="1" applyProtection="1">
      <alignment/>
      <protection/>
    </xf>
    <xf numFmtId="4" fontId="16" fillId="0" borderId="0" xfId="0" applyNumberFormat="1" applyFont="1" applyBorder="1" applyAlignment="1" applyProtection="1">
      <alignment/>
      <protection locked="0"/>
    </xf>
    <xf numFmtId="4" fontId="17" fillId="0" borderId="7" xfId="0" applyNumberFormat="1" applyFont="1" applyFill="1" applyBorder="1" applyAlignment="1" applyProtection="1">
      <alignment/>
      <protection locked="0"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Border="1" applyAlignment="1">
      <alignment/>
    </xf>
    <xf numFmtId="4" fontId="21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16" fontId="7" fillId="0" borderId="7" xfId="17" applyNumberFormat="1" applyFont="1" applyFill="1" applyBorder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4" fontId="1" fillId="0" borderId="0" xfId="17" applyNumberFormat="1" applyFont="1" applyFill="1" applyBorder="1" applyProtection="1">
      <alignment/>
      <protection locked="0"/>
    </xf>
  </cellXfs>
  <cellStyles count="8">
    <cellStyle name="Normal" xfId="0"/>
    <cellStyle name="Comma" xfId="15"/>
    <cellStyle name="Comma [0]" xfId="16"/>
    <cellStyle name="Normal_Sheet1" xfId="17"/>
    <cellStyle name="Normal_tehingupartnerid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23"/>
  <sheetViews>
    <sheetView tabSelected="1" workbookViewId="0" topLeftCell="A1">
      <pane xSplit="6" ySplit="10" topLeftCell="G1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I10" sqref="I10"/>
    </sheetView>
  </sheetViews>
  <sheetFormatPr defaultColWidth="9.140625" defaultRowHeight="12.75"/>
  <cols>
    <col min="1" max="1" width="7.00390625" style="261" customWidth="1"/>
    <col min="2" max="3" width="2.8515625" style="4" customWidth="1"/>
    <col min="4" max="4" width="3.57421875" style="4" customWidth="1"/>
    <col min="5" max="5" width="3.28125" style="4" customWidth="1"/>
    <col min="6" max="6" width="44.00390625" style="4" customWidth="1"/>
    <col min="7" max="7" width="14.57421875" style="266" customWidth="1"/>
    <col min="8" max="8" width="14.57421875" style="267" customWidth="1"/>
    <col min="9" max="9" width="51.28125" style="0" customWidth="1"/>
  </cols>
  <sheetData>
    <row r="1" spans="1:8" ht="12.75">
      <c r="A1" s="1"/>
      <c r="B1" s="2"/>
      <c r="C1" s="2"/>
      <c r="D1" s="2"/>
      <c r="E1" s="2"/>
      <c r="F1"/>
      <c r="G1" s="3"/>
      <c r="H1" s="3"/>
    </row>
    <row r="2" spans="1:8" ht="12.75">
      <c r="A2" s="1"/>
      <c r="B2" s="2"/>
      <c r="C2" s="2"/>
      <c r="D2" s="2"/>
      <c r="E2" s="2"/>
      <c r="G2" s="5"/>
      <c r="H2" s="6" t="s">
        <v>555</v>
      </c>
    </row>
    <row r="3" spans="1:8" ht="12.75">
      <c r="A3" s="1"/>
      <c r="B3" s="2"/>
      <c r="C3" s="2"/>
      <c r="D3" s="2"/>
      <c r="E3" s="2"/>
      <c r="G3" s="7"/>
      <c r="H3" s="6" t="s">
        <v>556</v>
      </c>
    </row>
    <row r="4" spans="1:8" ht="12.75">
      <c r="A4" s="1"/>
      <c r="B4" s="2"/>
      <c r="C4" s="2"/>
      <c r="D4" s="2"/>
      <c r="E4" s="2"/>
      <c r="G4" s="7"/>
      <c r="H4" s="6" t="s">
        <v>0</v>
      </c>
    </row>
    <row r="5" spans="1:8" ht="12.75">
      <c r="A5" s="1"/>
      <c r="B5" s="2"/>
      <c r="C5" s="2"/>
      <c r="D5" s="2"/>
      <c r="E5" s="2"/>
      <c r="F5"/>
      <c r="G5" s="7"/>
      <c r="H5" s="7"/>
    </row>
    <row r="6" spans="1:8" ht="12.75">
      <c r="A6" s="1"/>
      <c r="B6" s="2"/>
      <c r="C6" s="2"/>
      <c r="D6" s="2"/>
      <c r="E6" s="2"/>
      <c r="F6" s="2"/>
      <c r="G6" s="8"/>
      <c r="H6" s="9"/>
    </row>
    <row r="7" spans="1:8" ht="13.5" thickBot="1">
      <c r="A7" s="10" t="s">
        <v>1</v>
      </c>
      <c r="B7" s="11"/>
      <c r="C7" s="11"/>
      <c r="D7" s="11"/>
      <c r="E7" s="12"/>
      <c r="F7" s="12"/>
      <c r="G7" s="13"/>
      <c r="H7" s="14"/>
    </row>
    <row r="8" spans="1:8" ht="12.75">
      <c r="A8" s="15" t="s">
        <v>2</v>
      </c>
      <c r="B8" s="16"/>
      <c r="C8" s="16"/>
      <c r="D8" s="17" t="s">
        <v>983</v>
      </c>
      <c r="E8" s="16"/>
      <c r="F8" s="16"/>
      <c r="G8" s="18"/>
      <c r="H8" s="19"/>
    </row>
    <row r="9" spans="1:8" ht="13.5" thickBot="1">
      <c r="A9" s="20" t="s">
        <v>4</v>
      </c>
      <c r="B9" s="11"/>
      <c r="C9" s="11"/>
      <c r="D9" s="322"/>
      <c r="E9" s="323"/>
      <c r="F9" s="321" t="s">
        <v>984</v>
      </c>
      <c r="G9" s="22"/>
      <c r="H9" s="23" t="s">
        <v>6</v>
      </c>
    </row>
    <row r="10" spans="1:8" ht="39" thickBot="1">
      <c r="A10" s="24" t="s">
        <v>7</v>
      </c>
      <c r="B10" s="25" t="s">
        <v>8</v>
      </c>
      <c r="C10" s="25"/>
      <c r="D10" s="25"/>
      <c r="E10" s="25"/>
      <c r="F10" s="25"/>
      <c r="G10" s="26" t="s">
        <v>9</v>
      </c>
      <c r="H10" s="27" t="s">
        <v>10</v>
      </c>
    </row>
    <row r="11" spans="1:8" ht="13.5" thickBot="1">
      <c r="A11" s="28">
        <v>3</v>
      </c>
      <c r="B11" s="29" t="s">
        <v>11</v>
      </c>
      <c r="C11" s="29"/>
      <c r="D11" s="29"/>
      <c r="E11" s="29"/>
      <c r="F11" s="29"/>
      <c r="G11" s="30">
        <f>G12+G24+G44+G100</f>
        <v>0</v>
      </c>
      <c r="H11" s="31">
        <f>H12+H24+H44+H100</f>
        <v>83295.35</v>
      </c>
    </row>
    <row r="12" spans="1:8" ht="13.5" thickBot="1">
      <c r="A12" s="32">
        <v>30</v>
      </c>
      <c r="B12" s="33" t="s">
        <v>12</v>
      </c>
      <c r="C12" s="33"/>
      <c r="D12" s="33"/>
      <c r="E12" s="33"/>
      <c r="F12" s="33"/>
      <c r="G12" s="34">
        <f>SUM(G13:G23)</f>
        <v>0</v>
      </c>
      <c r="H12" s="35">
        <f>SUM(H13:H23)</f>
        <v>50476</v>
      </c>
    </row>
    <row r="13" spans="1:8" ht="12.75">
      <c r="A13" s="36">
        <v>3000</v>
      </c>
      <c r="B13" s="37"/>
      <c r="C13" s="37" t="s">
        <v>13</v>
      </c>
      <c r="D13" s="37"/>
      <c r="E13" s="37"/>
      <c r="F13" s="37"/>
      <c r="G13" s="38"/>
      <c r="H13" s="39">
        <v>50356</v>
      </c>
    </row>
    <row r="14" spans="1:8" ht="12.75">
      <c r="A14" s="36">
        <v>3030</v>
      </c>
      <c r="B14" s="37"/>
      <c r="C14" s="37" t="s">
        <v>14</v>
      </c>
      <c r="D14" s="37"/>
      <c r="E14" s="37"/>
      <c r="F14" s="37"/>
      <c r="G14" s="38"/>
      <c r="H14" s="39">
        <v>120</v>
      </c>
    </row>
    <row r="15" spans="1:8" ht="12.75">
      <c r="A15" s="36">
        <v>3032</v>
      </c>
      <c r="B15" s="37"/>
      <c r="C15" s="37" t="s">
        <v>15</v>
      </c>
      <c r="D15" s="37"/>
      <c r="E15" s="37"/>
      <c r="F15" s="37"/>
      <c r="G15" s="38"/>
      <c r="H15" s="39"/>
    </row>
    <row r="16" spans="1:8" ht="12.75">
      <c r="A16" s="36">
        <v>3033</v>
      </c>
      <c r="B16" s="37"/>
      <c r="C16" s="37" t="s">
        <v>16</v>
      </c>
      <c r="D16" s="37"/>
      <c r="E16" s="37"/>
      <c r="F16" s="37"/>
      <c r="G16" s="38"/>
      <c r="H16" s="39"/>
    </row>
    <row r="17" spans="1:8" ht="12.75">
      <c r="A17" s="36">
        <v>3034</v>
      </c>
      <c r="B17" s="37"/>
      <c r="C17" s="37" t="s">
        <v>17</v>
      </c>
      <c r="D17" s="37"/>
      <c r="E17" s="37"/>
      <c r="F17" s="37"/>
      <c r="G17" s="38"/>
      <c r="H17" s="39"/>
    </row>
    <row r="18" spans="1:8" ht="12.75">
      <c r="A18" s="36">
        <v>3041</v>
      </c>
      <c r="B18" s="37"/>
      <c r="C18" s="37" t="s">
        <v>18</v>
      </c>
      <c r="D18" s="37"/>
      <c r="E18" s="37"/>
      <c r="F18" s="37"/>
      <c r="G18" s="38"/>
      <c r="H18" s="39"/>
    </row>
    <row r="19" spans="1:8" ht="12.75">
      <c r="A19" s="36">
        <v>3044</v>
      </c>
      <c r="B19" s="37"/>
      <c r="C19" s="37" t="s">
        <v>19</v>
      </c>
      <c r="D19" s="37"/>
      <c r="E19" s="37"/>
      <c r="F19" s="37"/>
      <c r="G19" s="38"/>
      <c r="H19" s="39"/>
    </row>
    <row r="20" spans="1:8" ht="12.75">
      <c r="A20" s="36">
        <v>3045</v>
      </c>
      <c r="B20" s="37"/>
      <c r="C20" s="37" t="s">
        <v>20</v>
      </c>
      <c r="D20" s="37"/>
      <c r="E20" s="37"/>
      <c r="F20" s="37"/>
      <c r="G20" s="38"/>
      <c r="H20" s="39"/>
    </row>
    <row r="21" spans="1:8" ht="12.75">
      <c r="A21" s="36">
        <v>3046</v>
      </c>
      <c r="B21" s="37"/>
      <c r="C21" s="37" t="s">
        <v>21</v>
      </c>
      <c r="D21" s="37"/>
      <c r="E21" s="37"/>
      <c r="F21" s="37"/>
      <c r="G21" s="38"/>
      <c r="H21" s="39"/>
    </row>
    <row r="22" spans="1:8" ht="12.75">
      <c r="A22" s="40">
        <v>3047</v>
      </c>
      <c r="B22" s="37"/>
      <c r="C22" s="41" t="s">
        <v>22</v>
      </c>
      <c r="D22" s="37"/>
      <c r="E22" s="37"/>
      <c r="F22" s="37"/>
      <c r="G22" s="38"/>
      <c r="H22" s="39"/>
    </row>
    <row r="23" spans="1:8" ht="13.5" thickBot="1">
      <c r="A23" s="42"/>
      <c r="B23" s="43"/>
      <c r="C23" s="44"/>
      <c r="D23" s="43"/>
      <c r="E23" s="43"/>
      <c r="F23" s="43"/>
      <c r="G23" s="45"/>
      <c r="H23" s="46"/>
    </row>
    <row r="24" spans="1:8" ht="13.5" thickBot="1">
      <c r="A24" s="32">
        <v>32</v>
      </c>
      <c r="B24" s="33" t="s">
        <v>23</v>
      </c>
      <c r="C24" s="33"/>
      <c r="D24" s="47"/>
      <c r="E24" s="33"/>
      <c r="F24" s="33"/>
      <c r="G24" s="34">
        <f>G25+G26</f>
        <v>0</v>
      </c>
      <c r="H24" s="35">
        <f>H25+H26</f>
        <v>10476.57</v>
      </c>
    </row>
    <row r="25" spans="1:8" ht="12.75">
      <c r="A25" s="48">
        <v>320</v>
      </c>
      <c r="B25" s="49"/>
      <c r="C25" s="49" t="s">
        <v>24</v>
      </c>
      <c r="D25" s="49"/>
      <c r="E25" s="49"/>
      <c r="F25" s="49"/>
      <c r="G25" s="50"/>
      <c r="H25" s="51">
        <v>104.75</v>
      </c>
    </row>
    <row r="26" spans="1:8" ht="12.75">
      <c r="A26" s="52" t="s">
        <v>25</v>
      </c>
      <c r="B26" s="53"/>
      <c r="C26" s="53" t="s">
        <v>23</v>
      </c>
      <c r="D26" s="53"/>
      <c r="E26" s="53"/>
      <c r="F26" s="53"/>
      <c r="G26" s="54"/>
      <c r="H26" s="55">
        <f>SUM(H27:H43)</f>
        <v>10371.82</v>
      </c>
    </row>
    <row r="27" spans="1:8" ht="12.75">
      <c r="A27" s="36">
        <v>3220</v>
      </c>
      <c r="B27" s="37"/>
      <c r="C27" s="37"/>
      <c r="D27" s="37" t="s">
        <v>26</v>
      </c>
      <c r="E27" s="37"/>
      <c r="F27" s="37"/>
      <c r="G27" s="56"/>
      <c r="H27" s="39">
        <v>9967.08</v>
      </c>
    </row>
    <row r="28" spans="1:8" ht="12.75">
      <c r="A28" s="36">
        <v>3221</v>
      </c>
      <c r="B28" s="37"/>
      <c r="C28" s="37"/>
      <c r="D28" s="57" t="s">
        <v>27</v>
      </c>
      <c r="E28" s="37"/>
      <c r="F28" s="37"/>
      <c r="G28" s="56"/>
      <c r="H28" s="39">
        <v>35.77</v>
      </c>
    </row>
    <row r="29" spans="1:8" ht="12.75">
      <c r="A29" s="36">
        <v>3222</v>
      </c>
      <c r="B29" s="37"/>
      <c r="C29" s="37"/>
      <c r="D29" s="57" t="s">
        <v>28</v>
      </c>
      <c r="E29" s="37"/>
      <c r="F29" s="37"/>
      <c r="G29" s="56"/>
      <c r="H29" s="39"/>
    </row>
    <row r="30" spans="1:8" ht="12.75">
      <c r="A30" s="36">
        <v>3223</v>
      </c>
      <c r="B30" s="37"/>
      <c r="C30" s="37"/>
      <c r="D30" s="57" t="s">
        <v>29</v>
      </c>
      <c r="E30" s="37"/>
      <c r="F30" s="37"/>
      <c r="G30" s="56"/>
      <c r="H30" s="39"/>
    </row>
    <row r="31" spans="1:8" ht="12.75">
      <c r="A31" s="36">
        <v>3224</v>
      </c>
      <c r="B31" s="37"/>
      <c r="C31" s="37"/>
      <c r="D31" s="57" t="s">
        <v>30</v>
      </c>
      <c r="E31" s="37"/>
      <c r="F31" s="37"/>
      <c r="G31" s="56"/>
      <c r="H31" s="39"/>
    </row>
    <row r="32" spans="1:8" ht="12.75">
      <c r="A32" s="36">
        <v>3225</v>
      </c>
      <c r="B32" s="37"/>
      <c r="C32" s="37"/>
      <c r="D32" s="57" t="s">
        <v>31</v>
      </c>
      <c r="E32" s="37"/>
      <c r="F32" s="37"/>
      <c r="G32" s="56"/>
      <c r="H32" s="39">
        <v>102.29</v>
      </c>
    </row>
    <row r="33" spans="1:8" ht="12.75">
      <c r="A33" s="36">
        <v>3226</v>
      </c>
      <c r="B33" s="37"/>
      <c r="C33" s="37"/>
      <c r="D33" s="57" t="s">
        <v>32</v>
      </c>
      <c r="E33" s="37"/>
      <c r="F33" s="37"/>
      <c r="G33" s="56"/>
      <c r="H33" s="39"/>
    </row>
    <row r="34" spans="1:8" ht="12.75">
      <c r="A34" s="36">
        <v>3227</v>
      </c>
      <c r="B34" s="37"/>
      <c r="C34" s="37"/>
      <c r="D34" s="57" t="s">
        <v>33</v>
      </c>
      <c r="E34" s="37"/>
      <c r="F34" s="37"/>
      <c r="G34" s="56"/>
      <c r="H34" s="39"/>
    </row>
    <row r="35" spans="1:8" ht="12.75">
      <c r="A35" s="36">
        <v>3228</v>
      </c>
      <c r="B35" s="37"/>
      <c r="C35" s="37"/>
      <c r="D35" s="57" t="s">
        <v>34</v>
      </c>
      <c r="E35" s="37"/>
      <c r="F35" s="37"/>
      <c r="G35" s="56"/>
      <c r="H35" s="39"/>
    </row>
    <row r="36" spans="1:8" ht="12.75">
      <c r="A36" s="36">
        <v>3229</v>
      </c>
      <c r="B36" s="37"/>
      <c r="C36" s="37"/>
      <c r="D36" s="57" t="s">
        <v>35</v>
      </c>
      <c r="E36" s="37"/>
      <c r="F36" s="37"/>
      <c r="G36" s="56"/>
      <c r="H36" s="39"/>
    </row>
    <row r="37" spans="1:8" ht="12.75">
      <c r="A37" s="36">
        <v>3230</v>
      </c>
      <c r="B37" s="37"/>
      <c r="C37" s="37"/>
      <c r="D37" s="57" t="s">
        <v>36</v>
      </c>
      <c r="E37" s="37"/>
      <c r="F37" s="37"/>
      <c r="G37" s="56"/>
      <c r="H37" s="39"/>
    </row>
    <row r="38" spans="1:8" ht="12.75">
      <c r="A38" s="36">
        <v>3231</v>
      </c>
      <c r="B38" s="37"/>
      <c r="C38" s="37"/>
      <c r="D38" s="57" t="s">
        <v>37</v>
      </c>
      <c r="E38" s="37"/>
      <c r="F38" s="37"/>
      <c r="G38" s="56"/>
      <c r="H38" s="39"/>
    </row>
    <row r="39" spans="1:8" ht="12.75">
      <c r="A39" s="36">
        <v>3232</v>
      </c>
      <c r="B39" s="37"/>
      <c r="C39" s="37"/>
      <c r="D39" s="57" t="s">
        <v>38</v>
      </c>
      <c r="E39" s="37"/>
      <c r="F39" s="37"/>
      <c r="G39" s="56"/>
      <c r="H39" s="39"/>
    </row>
    <row r="40" spans="1:8" ht="12.75">
      <c r="A40" s="36">
        <v>3233</v>
      </c>
      <c r="B40" s="37"/>
      <c r="C40" s="37"/>
      <c r="D40" s="57" t="s">
        <v>39</v>
      </c>
      <c r="E40" s="37"/>
      <c r="F40" s="37"/>
      <c r="G40" s="56"/>
      <c r="H40" s="39">
        <v>186.71</v>
      </c>
    </row>
    <row r="41" spans="1:8" ht="12.75">
      <c r="A41" s="36">
        <v>3237</v>
      </c>
      <c r="B41" s="37"/>
      <c r="C41" s="37"/>
      <c r="D41" s="37" t="s">
        <v>40</v>
      </c>
      <c r="E41" s="37"/>
      <c r="F41" s="37"/>
      <c r="G41" s="56"/>
      <c r="H41" s="39"/>
    </row>
    <row r="42" spans="1:8" ht="12.75">
      <c r="A42" s="36">
        <v>3238</v>
      </c>
      <c r="B42" s="37"/>
      <c r="C42" s="37"/>
      <c r="D42" s="37" t="s">
        <v>41</v>
      </c>
      <c r="E42" s="37"/>
      <c r="F42" s="37"/>
      <c r="G42" s="58"/>
      <c r="H42" s="39">
        <v>79.97</v>
      </c>
    </row>
    <row r="43" spans="1:8" ht="13.5" thickBot="1">
      <c r="A43" s="36">
        <v>3239</v>
      </c>
      <c r="B43" s="37"/>
      <c r="C43" s="37"/>
      <c r="D43" s="37" t="s">
        <v>42</v>
      </c>
      <c r="E43" s="37"/>
      <c r="F43" s="37"/>
      <c r="G43" s="58"/>
      <c r="H43" s="39"/>
    </row>
    <row r="44" spans="1:8" ht="13.5" thickBot="1">
      <c r="A44" s="32">
        <v>35</v>
      </c>
      <c r="B44" s="33" t="s">
        <v>43</v>
      </c>
      <c r="C44" s="33"/>
      <c r="D44" s="33"/>
      <c r="E44" s="33"/>
      <c r="F44" s="33"/>
      <c r="G44" s="34">
        <f>G45+G68+G88</f>
        <v>0</v>
      </c>
      <c r="H44" s="35">
        <f>H45+H68+H88</f>
        <v>20555.87</v>
      </c>
    </row>
    <row r="45" spans="1:8" ht="12.75">
      <c r="A45" s="48">
        <v>3500</v>
      </c>
      <c r="B45" s="49"/>
      <c r="C45" s="59" t="s">
        <v>44</v>
      </c>
      <c r="D45" s="49"/>
      <c r="E45" s="49"/>
      <c r="F45" s="49"/>
      <c r="G45" s="60">
        <f>G46+G47+G66</f>
        <v>0</v>
      </c>
      <c r="H45" s="61">
        <f>H46+H47+H66</f>
        <v>159.87</v>
      </c>
    </row>
    <row r="46" spans="1:8" ht="12.75">
      <c r="A46" s="62" t="s">
        <v>45</v>
      </c>
      <c r="B46" s="63"/>
      <c r="C46" s="64"/>
      <c r="D46" s="64" t="s">
        <v>46</v>
      </c>
      <c r="E46" s="63"/>
      <c r="F46" s="63"/>
      <c r="G46" s="65"/>
      <c r="H46" s="66"/>
    </row>
    <row r="47" spans="1:8" ht="12.75">
      <c r="A47" s="36" t="s">
        <v>47</v>
      </c>
      <c r="B47" s="37"/>
      <c r="C47" s="41"/>
      <c r="D47" s="41" t="s">
        <v>48</v>
      </c>
      <c r="E47" s="37"/>
      <c r="F47" s="37"/>
      <c r="G47" s="67">
        <f>G48+G63+G64+G65</f>
        <v>0</v>
      </c>
      <c r="H47" s="68">
        <f>H48+H63+H64+H65</f>
        <v>159.87</v>
      </c>
    </row>
    <row r="48" spans="1:8" ht="12.75">
      <c r="A48" s="36" t="s">
        <v>49</v>
      </c>
      <c r="B48" s="37"/>
      <c r="C48" s="41"/>
      <c r="D48" s="41"/>
      <c r="E48" s="41" t="s">
        <v>50</v>
      </c>
      <c r="F48" s="37"/>
      <c r="G48" s="67">
        <f>SUM(G49:G62)+G67</f>
        <v>0</v>
      </c>
      <c r="H48" s="68">
        <f>SUM(H49:H62)+H67</f>
        <v>0</v>
      </c>
    </row>
    <row r="49" spans="1:8" ht="12.75">
      <c r="A49" s="36" t="s">
        <v>51</v>
      </c>
      <c r="B49" s="37"/>
      <c r="C49" s="37"/>
      <c r="D49" s="37"/>
      <c r="E49" s="37"/>
      <c r="F49" s="37" t="s">
        <v>52</v>
      </c>
      <c r="G49" s="70"/>
      <c r="H49" s="39"/>
    </row>
    <row r="50" spans="1:8" ht="12.75">
      <c r="A50" s="36" t="s">
        <v>53</v>
      </c>
      <c r="B50" s="37"/>
      <c r="C50" s="37"/>
      <c r="D50" s="37"/>
      <c r="E50" s="37"/>
      <c r="F50" s="37" t="s">
        <v>54</v>
      </c>
      <c r="G50" s="70"/>
      <c r="H50" s="39"/>
    </row>
    <row r="51" spans="1:8" ht="12.75">
      <c r="A51" s="36" t="s">
        <v>55</v>
      </c>
      <c r="B51" s="37"/>
      <c r="C51" s="37"/>
      <c r="D51" s="37"/>
      <c r="E51" s="37"/>
      <c r="F51" s="37" t="s">
        <v>56</v>
      </c>
      <c r="G51" s="70"/>
      <c r="H51" s="39"/>
    </row>
    <row r="52" spans="1:8" ht="12.75">
      <c r="A52" s="36" t="s">
        <v>57</v>
      </c>
      <c r="B52" s="37"/>
      <c r="C52" s="37"/>
      <c r="D52" s="37"/>
      <c r="E52" s="37"/>
      <c r="F52" s="37" t="s">
        <v>58</v>
      </c>
      <c r="G52" s="70"/>
      <c r="H52" s="39"/>
    </row>
    <row r="53" spans="1:8" ht="12.75">
      <c r="A53" s="36" t="s">
        <v>59</v>
      </c>
      <c r="B53" s="37"/>
      <c r="C53" s="37"/>
      <c r="D53" s="37"/>
      <c r="E53" s="37"/>
      <c r="F53" s="37" t="s">
        <v>60</v>
      </c>
      <c r="G53" s="70"/>
      <c r="H53" s="39"/>
    </row>
    <row r="54" spans="1:8" ht="12.75">
      <c r="A54" s="36" t="s">
        <v>61</v>
      </c>
      <c r="B54" s="37"/>
      <c r="C54" s="37"/>
      <c r="D54" s="37"/>
      <c r="E54" s="37"/>
      <c r="F54" s="37" t="s">
        <v>62</v>
      </c>
      <c r="G54" s="70"/>
      <c r="H54" s="39"/>
    </row>
    <row r="55" spans="1:8" ht="12.75">
      <c r="A55" s="36" t="s">
        <v>63</v>
      </c>
      <c r="B55" s="37"/>
      <c r="C55" s="37"/>
      <c r="D55" s="37"/>
      <c r="E55" s="37"/>
      <c r="F55" s="37" t="s">
        <v>64</v>
      </c>
      <c r="G55" s="70" t="s">
        <v>65</v>
      </c>
      <c r="H55" s="39"/>
    </row>
    <row r="56" spans="1:8" ht="12.75">
      <c r="A56" s="36" t="s">
        <v>66</v>
      </c>
      <c r="B56" s="37"/>
      <c r="C56" s="37"/>
      <c r="D56" s="37"/>
      <c r="E56" s="37"/>
      <c r="F56" s="37" t="s">
        <v>67</v>
      </c>
      <c r="G56" s="70"/>
      <c r="H56" s="39"/>
    </row>
    <row r="57" spans="1:8" ht="12.75">
      <c r="A57" s="36" t="s">
        <v>68</v>
      </c>
      <c r="B57" s="37"/>
      <c r="C57" s="37"/>
      <c r="D57" s="37"/>
      <c r="E57" s="37"/>
      <c r="F57" s="37" t="s">
        <v>69</v>
      </c>
      <c r="G57" s="70"/>
      <c r="H57" s="39"/>
    </row>
    <row r="58" spans="1:9" ht="12.75">
      <c r="A58" s="36" t="s">
        <v>70</v>
      </c>
      <c r="B58" s="37"/>
      <c r="C58" s="37"/>
      <c r="D58" s="37"/>
      <c r="E58" s="37"/>
      <c r="F58" s="37" t="s">
        <v>71</v>
      </c>
      <c r="G58" s="70"/>
      <c r="H58" s="39"/>
      <c r="I58" s="273"/>
    </row>
    <row r="59" spans="1:8" ht="12.75">
      <c r="A59" s="36" t="s">
        <v>72</v>
      </c>
      <c r="B59" s="37"/>
      <c r="C59" s="37"/>
      <c r="D59" s="37"/>
      <c r="E59" s="37"/>
      <c r="F59" s="37" t="s">
        <v>73</v>
      </c>
      <c r="G59" s="70"/>
      <c r="H59" s="39"/>
    </row>
    <row r="60" spans="1:8" ht="12.75">
      <c r="A60" s="36" t="s">
        <v>74</v>
      </c>
      <c r="B60" s="37"/>
      <c r="C60" s="71"/>
      <c r="D60" s="37"/>
      <c r="E60" s="37"/>
      <c r="F60" s="37" t="s">
        <v>75</v>
      </c>
      <c r="G60" s="70"/>
      <c r="H60" s="39"/>
    </row>
    <row r="61" spans="1:9" ht="12.75">
      <c r="A61" s="36" t="s">
        <v>76</v>
      </c>
      <c r="B61" s="37"/>
      <c r="C61" s="71"/>
      <c r="D61" s="37"/>
      <c r="E61" s="37"/>
      <c r="F61" s="37" t="s">
        <v>77</v>
      </c>
      <c r="G61" s="70"/>
      <c r="H61" s="39"/>
      <c r="I61" s="273"/>
    </row>
    <row r="62" spans="1:8" ht="12.75">
      <c r="A62" s="36" t="s">
        <v>557</v>
      </c>
      <c r="B62" s="37"/>
      <c r="C62" s="71"/>
      <c r="D62" s="37"/>
      <c r="E62" s="37"/>
      <c r="F62" s="82" t="s">
        <v>558</v>
      </c>
      <c r="G62" s="73"/>
      <c r="H62" s="39"/>
    </row>
    <row r="63" spans="1:8" ht="12.75">
      <c r="A63" s="36" t="s">
        <v>78</v>
      </c>
      <c r="B63" s="37"/>
      <c r="C63" s="41"/>
      <c r="D63" s="37"/>
      <c r="E63" s="37" t="s">
        <v>79</v>
      </c>
      <c r="F63" s="37"/>
      <c r="G63" s="38"/>
      <c r="H63" s="39">
        <v>159.87</v>
      </c>
    </row>
    <row r="64" spans="1:8" ht="12.75">
      <c r="A64" s="36" t="s">
        <v>80</v>
      </c>
      <c r="B64" s="37"/>
      <c r="C64" s="41"/>
      <c r="D64" s="37"/>
      <c r="E64" s="37" t="s">
        <v>81</v>
      </c>
      <c r="F64" s="37"/>
      <c r="G64" s="38"/>
      <c r="H64" s="39"/>
    </row>
    <row r="65" spans="1:8" ht="12.75">
      <c r="A65" s="36" t="s">
        <v>82</v>
      </c>
      <c r="B65" s="37"/>
      <c r="C65" s="41"/>
      <c r="D65" s="37"/>
      <c r="E65" s="37" t="s">
        <v>83</v>
      </c>
      <c r="F65" s="37"/>
      <c r="G65" s="38"/>
      <c r="H65" s="39"/>
    </row>
    <row r="66" spans="1:8" ht="12.75">
      <c r="A66" s="36" t="s">
        <v>84</v>
      </c>
      <c r="B66" s="37"/>
      <c r="C66" s="41"/>
      <c r="D66" s="37" t="s">
        <v>85</v>
      </c>
      <c r="E66" s="37"/>
      <c r="F66" s="37"/>
      <c r="G66" s="38"/>
      <c r="H66" s="39"/>
    </row>
    <row r="67" spans="1:9" ht="12.75">
      <c r="A67" s="36"/>
      <c r="B67" s="37"/>
      <c r="C67" s="41"/>
      <c r="D67" s="37"/>
      <c r="E67" s="37"/>
      <c r="F67" s="72"/>
      <c r="G67" s="38"/>
      <c r="H67" s="39"/>
      <c r="I67" s="273"/>
    </row>
    <row r="68" spans="1:8" ht="12.75">
      <c r="A68" s="74">
        <v>3502</v>
      </c>
      <c r="B68" s="75"/>
      <c r="C68" s="76" t="s">
        <v>86</v>
      </c>
      <c r="D68" s="77"/>
      <c r="E68" s="76"/>
      <c r="F68" s="76"/>
      <c r="G68" s="78">
        <f>G69+G70+G86</f>
        <v>0</v>
      </c>
      <c r="H68" s="79">
        <f>H69+H70+H86</f>
        <v>0</v>
      </c>
    </row>
    <row r="69" spans="1:8" ht="12.75">
      <c r="A69" s="36" t="s">
        <v>87</v>
      </c>
      <c r="B69" s="37"/>
      <c r="C69" s="37"/>
      <c r="D69" s="41" t="s">
        <v>46</v>
      </c>
      <c r="E69" s="41"/>
      <c r="F69" s="37"/>
      <c r="G69" s="38"/>
      <c r="H69" s="39"/>
    </row>
    <row r="70" spans="1:8" ht="12.75">
      <c r="A70" s="36" t="s">
        <v>88</v>
      </c>
      <c r="B70" s="37"/>
      <c r="C70" s="41"/>
      <c r="D70" s="41" t="s">
        <v>48</v>
      </c>
      <c r="E70" s="37"/>
      <c r="F70" s="37"/>
      <c r="G70" s="67">
        <f>G71+G83+G84+G85</f>
        <v>0</v>
      </c>
      <c r="H70" s="68">
        <f>H71+H83+H84+H85</f>
        <v>0</v>
      </c>
    </row>
    <row r="71" spans="1:8" ht="12.75">
      <c r="A71" s="36" t="s">
        <v>89</v>
      </c>
      <c r="B71" s="37"/>
      <c r="C71" s="37"/>
      <c r="D71" s="41"/>
      <c r="E71" s="41" t="s">
        <v>50</v>
      </c>
      <c r="F71" s="37"/>
      <c r="G71" s="67">
        <f>SUM(G72:G82)+G87</f>
        <v>0</v>
      </c>
      <c r="H71" s="68">
        <f>SUM(H72:H82)+H87</f>
        <v>0</v>
      </c>
    </row>
    <row r="72" spans="1:8" ht="12.75">
      <c r="A72" s="36" t="s">
        <v>90</v>
      </c>
      <c r="B72" s="37"/>
      <c r="C72" s="37"/>
      <c r="D72" s="41"/>
      <c r="E72" s="41"/>
      <c r="F72" s="37" t="s">
        <v>52</v>
      </c>
      <c r="G72" s="80"/>
      <c r="H72" s="81"/>
    </row>
    <row r="73" spans="1:8" ht="12.75">
      <c r="A73" s="36" t="s">
        <v>91</v>
      </c>
      <c r="B73" s="37"/>
      <c r="C73" s="37"/>
      <c r="D73" s="37"/>
      <c r="E73" s="41"/>
      <c r="F73" s="37" t="s">
        <v>56</v>
      </c>
      <c r="G73" s="80"/>
      <c r="H73" s="81"/>
    </row>
    <row r="74" spans="1:8" ht="12.75">
      <c r="A74" s="36" t="s">
        <v>92</v>
      </c>
      <c r="B74" s="37"/>
      <c r="C74" s="37"/>
      <c r="D74" s="37"/>
      <c r="E74" s="41"/>
      <c r="F74" s="37" t="s">
        <v>58</v>
      </c>
      <c r="G74" s="80"/>
      <c r="H74" s="81"/>
    </row>
    <row r="75" spans="1:9" ht="12.75">
      <c r="A75" s="36" t="s">
        <v>93</v>
      </c>
      <c r="B75" s="37"/>
      <c r="C75" s="37"/>
      <c r="D75" s="37"/>
      <c r="E75" s="41"/>
      <c r="F75" s="37" t="s">
        <v>60</v>
      </c>
      <c r="G75" s="80"/>
      <c r="H75" s="81"/>
      <c r="I75" s="273"/>
    </row>
    <row r="76" spans="1:8" ht="12.75">
      <c r="A76" s="36" t="s">
        <v>94</v>
      </c>
      <c r="B76" s="37"/>
      <c r="C76" s="37"/>
      <c r="D76" s="37"/>
      <c r="E76" s="41"/>
      <c r="F76" s="37" t="s">
        <v>62</v>
      </c>
      <c r="G76" s="80"/>
      <c r="H76" s="81"/>
    </row>
    <row r="77" spans="1:8" ht="12.75">
      <c r="A77" s="36" t="s">
        <v>95</v>
      </c>
      <c r="B77" s="37"/>
      <c r="C77" s="37"/>
      <c r="D77" s="37"/>
      <c r="E77" s="41"/>
      <c r="F77" s="37" t="s">
        <v>64</v>
      </c>
      <c r="G77" s="80"/>
      <c r="H77" s="81"/>
    </row>
    <row r="78" spans="1:8" ht="12.75">
      <c r="A78" s="36" t="s">
        <v>96</v>
      </c>
      <c r="B78" s="37"/>
      <c r="C78" s="37"/>
      <c r="D78" s="37"/>
      <c r="E78" s="41"/>
      <c r="F78" s="37" t="s">
        <v>67</v>
      </c>
      <c r="G78" s="80"/>
      <c r="H78" s="81"/>
    </row>
    <row r="79" spans="1:8" ht="12.75">
      <c r="A79" s="36" t="s">
        <v>97</v>
      </c>
      <c r="B79" s="37"/>
      <c r="C79" s="37"/>
      <c r="D79" s="37"/>
      <c r="E79" s="41"/>
      <c r="F79" s="37" t="s">
        <v>69</v>
      </c>
      <c r="G79" s="80"/>
      <c r="H79" s="81"/>
    </row>
    <row r="80" spans="1:8" ht="12.75">
      <c r="A80" s="36" t="s">
        <v>98</v>
      </c>
      <c r="B80" s="37"/>
      <c r="C80" s="37"/>
      <c r="D80" s="37"/>
      <c r="E80" s="41"/>
      <c r="F80" s="37" t="s">
        <v>71</v>
      </c>
      <c r="G80" s="80"/>
      <c r="H80" s="81"/>
    </row>
    <row r="81" spans="1:8" ht="12.75">
      <c r="A81" s="36" t="s">
        <v>99</v>
      </c>
      <c r="B81" s="37"/>
      <c r="C81" s="37"/>
      <c r="D81" s="37"/>
      <c r="E81" s="41"/>
      <c r="F81" s="37" t="s">
        <v>75</v>
      </c>
      <c r="G81" s="80"/>
      <c r="H81" s="81"/>
    </row>
    <row r="82" spans="1:8" ht="12.75">
      <c r="A82" s="36"/>
      <c r="B82" s="37"/>
      <c r="C82" s="37"/>
      <c r="D82" s="37"/>
      <c r="E82" s="41"/>
      <c r="F82" s="82" t="s">
        <v>100</v>
      </c>
      <c r="G82" s="80"/>
      <c r="H82" s="81"/>
    </row>
    <row r="83" spans="1:8" ht="12.75">
      <c r="A83" s="36" t="s">
        <v>101</v>
      </c>
      <c r="B83" s="37"/>
      <c r="C83" s="41"/>
      <c r="D83" s="37"/>
      <c r="E83" s="37" t="s">
        <v>79</v>
      </c>
      <c r="F83" s="37"/>
      <c r="G83" s="38"/>
      <c r="H83" s="39"/>
    </row>
    <row r="84" spans="1:8" ht="12.75">
      <c r="A84" s="36" t="s">
        <v>102</v>
      </c>
      <c r="B84" s="37"/>
      <c r="C84" s="41"/>
      <c r="D84" s="37"/>
      <c r="E84" s="37" t="s">
        <v>81</v>
      </c>
      <c r="F84" s="37"/>
      <c r="G84" s="38"/>
      <c r="H84" s="39"/>
    </row>
    <row r="85" spans="1:8" ht="12.75">
      <c r="A85" s="36" t="s">
        <v>103</v>
      </c>
      <c r="B85" s="37"/>
      <c r="C85" s="41"/>
      <c r="D85" s="37"/>
      <c r="E85" s="37" t="s">
        <v>83</v>
      </c>
      <c r="F85" s="37"/>
      <c r="G85" s="38"/>
      <c r="H85" s="39"/>
    </row>
    <row r="86" spans="1:8" ht="12.75">
      <c r="A86" s="36" t="s">
        <v>104</v>
      </c>
      <c r="B86" s="37"/>
      <c r="C86" s="37"/>
      <c r="D86" s="37" t="s">
        <v>85</v>
      </c>
      <c r="E86" s="37"/>
      <c r="F86" s="37"/>
      <c r="G86" s="83"/>
      <c r="H86" s="84"/>
    </row>
    <row r="87" spans="1:8" ht="12.75">
      <c r="A87" s="36"/>
      <c r="B87" s="37"/>
      <c r="C87" s="71"/>
      <c r="D87" s="37"/>
      <c r="E87" s="41"/>
      <c r="F87" s="37"/>
      <c r="G87" s="38"/>
      <c r="H87" s="39"/>
    </row>
    <row r="88" spans="1:8" ht="12.75">
      <c r="A88" s="74">
        <v>352</v>
      </c>
      <c r="B88" s="75"/>
      <c r="C88" s="76" t="s">
        <v>105</v>
      </c>
      <c r="D88" s="75"/>
      <c r="E88" s="85"/>
      <c r="F88" s="85"/>
      <c r="G88" s="78">
        <f>G89+G90+G99</f>
        <v>0</v>
      </c>
      <c r="H88" s="79">
        <f>H89+H90+H99</f>
        <v>20396</v>
      </c>
    </row>
    <row r="89" spans="1:8" ht="12.75">
      <c r="A89" s="36" t="s">
        <v>106</v>
      </c>
      <c r="B89" s="37"/>
      <c r="C89" s="71"/>
      <c r="D89" s="41" t="s">
        <v>46</v>
      </c>
      <c r="E89" s="37"/>
      <c r="F89" s="41"/>
      <c r="G89" s="38"/>
      <c r="H89" s="39"/>
    </row>
    <row r="90" spans="1:8" ht="12.75">
      <c r="A90" s="36" t="s">
        <v>107</v>
      </c>
      <c r="B90" s="37"/>
      <c r="C90" s="41"/>
      <c r="D90" s="41" t="s">
        <v>48</v>
      </c>
      <c r="E90" s="37"/>
      <c r="F90" s="37"/>
      <c r="G90" s="67">
        <f>G91+G96+G97+G98</f>
        <v>0</v>
      </c>
      <c r="H90" s="68">
        <f>H91+H96+H97+H98</f>
        <v>20396</v>
      </c>
    </row>
    <row r="91" spans="1:8" ht="12.75">
      <c r="A91" s="36" t="s">
        <v>108</v>
      </c>
      <c r="B91" s="37"/>
      <c r="C91" s="71"/>
      <c r="D91" s="37"/>
      <c r="E91" s="41" t="s">
        <v>50</v>
      </c>
      <c r="F91" s="41"/>
      <c r="G91" s="86">
        <f>G92+G95</f>
        <v>0</v>
      </c>
      <c r="H91" s="87">
        <f>H92+H95</f>
        <v>20396</v>
      </c>
    </row>
    <row r="92" spans="1:9" ht="12.75">
      <c r="A92" s="36" t="s">
        <v>109</v>
      </c>
      <c r="B92" s="37"/>
      <c r="C92" s="37"/>
      <c r="D92" s="37"/>
      <c r="E92" s="41"/>
      <c r="F92" s="37" t="s">
        <v>110</v>
      </c>
      <c r="G92" s="86">
        <f>SUM(G93:G94)</f>
        <v>0</v>
      </c>
      <c r="H92" s="87">
        <f>SUM(H93:H94)</f>
        <v>20396</v>
      </c>
      <c r="I92" s="273"/>
    </row>
    <row r="93" spans="1:8" ht="12.75">
      <c r="A93" s="36"/>
      <c r="B93" s="37"/>
      <c r="C93" s="71"/>
      <c r="D93" s="37"/>
      <c r="E93" s="41"/>
      <c r="F93" s="147" t="s">
        <v>571</v>
      </c>
      <c r="G93" s="38"/>
      <c r="H93" s="39"/>
    </row>
    <row r="94" spans="1:9" ht="12.75">
      <c r="A94" s="36"/>
      <c r="B94" s="37"/>
      <c r="C94" s="71"/>
      <c r="D94" s="37"/>
      <c r="E94" s="41"/>
      <c r="F94" s="147" t="s">
        <v>572</v>
      </c>
      <c r="G94" s="38"/>
      <c r="H94" s="39">
        <v>20396</v>
      </c>
      <c r="I94" s="273"/>
    </row>
    <row r="95" spans="1:8" ht="12.75">
      <c r="A95" s="36"/>
      <c r="B95" s="37"/>
      <c r="C95" s="71"/>
      <c r="D95" s="37"/>
      <c r="E95" s="41"/>
      <c r="F95" s="41"/>
      <c r="G95" s="38"/>
      <c r="H95" s="39"/>
    </row>
    <row r="96" spans="1:8" ht="12.75">
      <c r="A96" s="36" t="s">
        <v>111</v>
      </c>
      <c r="B96" s="37"/>
      <c r="C96" s="71"/>
      <c r="D96" s="37"/>
      <c r="E96" s="37" t="s">
        <v>79</v>
      </c>
      <c r="F96" s="37"/>
      <c r="G96" s="88"/>
      <c r="H96" s="39"/>
    </row>
    <row r="97" spans="1:8" ht="12.75">
      <c r="A97" s="36" t="s">
        <v>112</v>
      </c>
      <c r="B97" s="37"/>
      <c r="C97" s="71"/>
      <c r="D97" s="37"/>
      <c r="E97" s="37" t="s">
        <v>81</v>
      </c>
      <c r="F97" s="37"/>
      <c r="G97" s="88"/>
      <c r="H97" s="39"/>
    </row>
    <row r="98" spans="1:8" ht="12.75">
      <c r="A98" s="36" t="s">
        <v>113</v>
      </c>
      <c r="B98" s="37"/>
      <c r="C98" s="71"/>
      <c r="D98" s="37"/>
      <c r="E98" s="37" t="s">
        <v>83</v>
      </c>
      <c r="F98" s="37"/>
      <c r="G98" s="88"/>
      <c r="H98" s="39"/>
    </row>
    <row r="99" spans="1:8" ht="13.5" thickBot="1">
      <c r="A99" s="36" t="s">
        <v>114</v>
      </c>
      <c r="B99" s="37"/>
      <c r="C99" s="71"/>
      <c r="D99" s="37" t="s">
        <v>85</v>
      </c>
      <c r="E99" s="37"/>
      <c r="F99" s="37"/>
      <c r="G99" s="88"/>
      <c r="H99" s="39"/>
    </row>
    <row r="100" spans="1:8" ht="13.5" thickBot="1">
      <c r="A100" s="32">
        <v>38</v>
      </c>
      <c r="B100" s="33" t="s">
        <v>115</v>
      </c>
      <c r="C100" s="33"/>
      <c r="D100" s="33"/>
      <c r="E100" s="89"/>
      <c r="F100" s="89"/>
      <c r="G100" s="34">
        <f>G101+G108+G122</f>
        <v>0</v>
      </c>
      <c r="H100" s="35">
        <f>H101+H108+H122</f>
        <v>1786.9099999999999</v>
      </c>
    </row>
    <row r="101" spans="1:8" ht="12.75">
      <c r="A101" s="74">
        <v>381</v>
      </c>
      <c r="B101" s="75"/>
      <c r="C101" s="75" t="s">
        <v>116</v>
      </c>
      <c r="D101" s="85"/>
      <c r="E101" s="85"/>
      <c r="F101" s="85"/>
      <c r="G101" s="90"/>
      <c r="H101" s="79">
        <f>SUM(H102:H107)</f>
        <v>0</v>
      </c>
    </row>
    <row r="102" spans="1:8" ht="12.75">
      <c r="A102" s="36">
        <v>3810</v>
      </c>
      <c r="B102" s="37"/>
      <c r="C102" s="37"/>
      <c r="D102" s="41" t="s">
        <v>117</v>
      </c>
      <c r="E102" s="41"/>
      <c r="F102" s="41"/>
      <c r="G102" s="58"/>
      <c r="H102" s="39"/>
    </row>
    <row r="103" spans="1:8" ht="12.75">
      <c r="A103" s="36">
        <v>3811</v>
      </c>
      <c r="B103" s="37"/>
      <c r="C103" s="37"/>
      <c r="D103" s="41" t="s">
        <v>118</v>
      </c>
      <c r="E103" s="41"/>
      <c r="F103" s="41"/>
      <c r="G103" s="58"/>
      <c r="H103" s="39"/>
    </row>
    <row r="104" spans="1:8" ht="12.75">
      <c r="A104" s="36">
        <v>3812</v>
      </c>
      <c r="B104" s="37"/>
      <c r="C104" s="37"/>
      <c r="D104" s="41" t="s">
        <v>119</v>
      </c>
      <c r="E104" s="41"/>
      <c r="F104" s="41"/>
      <c r="G104" s="58"/>
      <c r="H104" s="39"/>
    </row>
    <row r="105" spans="1:8" ht="12.75">
      <c r="A105" s="36">
        <v>3813</v>
      </c>
      <c r="B105" s="37"/>
      <c r="C105" s="37"/>
      <c r="D105" s="37" t="s">
        <v>120</v>
      </c>
      <c r="E105" s="37"/>
      <c r="F105" s="41"/>
      <c r="G105" s="58"/>
      <c r="H105" s="39"/>
    </row>
    <row r="106" spans="1:8" ht="12.75">
      <c r="A106" s="36">
        <v>3814</v>
      </c>
      <c r="B106" s="37"/>
      <c r="C106" s="37"/>
      <c r="D106" s="41" t="s">
        <v>121</v>
      </c>
      <c r="E106" s="41"/>
      <c r="F106" s="37"/>
      <c r="G106" s="56"/>
      <c r="H106" s="39"/>
    </row>
    <row r="107" spans="1:8" ht="12.75">
      <c r="A107" s="91">
        <v>3818</v>
      </c>
      <c r="B107" s="92"/>
      <c r="C107" s="92"/>
      <c r="D107" s="92" t="s">
        <v>122</v>
      </c>
      <c r="E107" s="92"/>
      <c r="F107" s="92"/>
      <c r="G107" s="58"/>
      <c r="H107" s="39"/>
    </row>
    <row r="108" spans="1:8" ht="12.75">
      <c r="A108" s="93">
        <v>382</v>
      </c>
      <c r="B108" s="76"/>
      <c r="C108" s="76" t="s">
        <v>123</v>
      </c>
      <c r="D108" s="76"/>
      <c r="E108" s="76"/>
      <c r="F108" s="76"/>
      <c r="G108" s="90"/>
      <c r="H108" s="79">
        <f>SUM(H109:H114)</f>
        <v>1495.79</v>
      </c>
    </row>
    <row r="109" spans="1:8" ht="12.75">
      <c r="A109" s="36">
        <v>3820</v>
      </c>
      <c r="B109" s="37"/>
      <c r="C109" s="37"/>
      <c r="D109" s="37" t="s">
        <v>124</v>
      </c>
      <c r="E109" s="37"/>
      <c r="F109" s="37"/>
      <c r="G109" s="58"/>
      <c r="H109" s="39">
        <v>1495.79</v>
      </c>
    </row>
    <row r="110" spans="1:8" ht="12.75">
      <c r="A110" s="36">
        <v>3821</v>
      </c>
      <c r="B110" s="37"/>
      <c r="C110" s="37"/>
      <c r="D110" s="37" t="s">
        <v>125</v>
      </c>
      <c r="E110" s="37"/>
      <c r="F110" s="37"/>
      <c r="G110" s="58"/>
      <c r="H110" s="39"/>
    </row>
    <row r="111" spans="1:8" ht="12.75">
      <c r="A111" s="36">
        <v>3822</v>
      </c>
      <c r="B111" s="37"/>
      <c r="C111" s="37"/>
      <c r="D111" s="37" t="s">
        <v>126</v>
      </c>
      <c r="E111" s="37"/>
      <c r="F111" s="37"/>
      <c r="G111" s="58"/>
      <c r="H111" s="39"/>
    </row>
    <row r="112" spans="1:8" ht="12.75">
      <c r="A112" s="36">
        <v>3823</v>
      </c>
      <c r="B112" s="37"/>
      <c r="C112" s="37"/>
      <c r="D112" s="37" t="s">
        <v>127</v>
      </c>
      <c r="E112" s="37"/>
      <c r="F112" s="37"/>
      <c r="G112" s="58"/>
      <c r="H112" s="39"/>
    </row>
    <row r="113" spans="1:8" ht="12.75">
      <c r="A113" s="36">
        <v>3824</v>
      </c>
      <c r="B113" s="37"/>
      <c r="C113" s="37"/>
      <c r="D113" s="37" t="s">
        <v>128</v>
      </c>
      <c r="E113" s="37"/>
      <c r="F113" s="37"/>
      <c r="G113" s="58"/>
      <c r="H113" s="39"/>
    </row>
    <row r="114" spans="1:8" ht="12.75">
      <c r="A114" s="94">
        <v>3825</v>
      </c>
      <c r="B114" s="95"/>
      <c r="C114" s="95"/>
      <c r="D114" s="96" t="s">
        <v>129</v>
      </c>
      <c r="E114" s="96"/>
      <c r="F114" s="96"/>
      <c r="G114" s="97">
        <f>SUM(G115:G121)</f>
        <v>0</v>
      </c>
      <c r="H114" s="68">
        <f>SUM(H115:H121)</f>
        <v>0</v>
      </c>
    </row>
    <row r="115" spans="1:8" ht="12.75">
      <c r="A115" s="94">
        <v>382500</v>
      </c>
      <c r="B115" s="95"/>
      <c r="C115" s="95"/>
      <c r="D115" s="96"/>
      <c r="E115" s="96" t="s">
        <v>130</v>
      </c>
      <c r="F115" s="98"/>
      <c r="G115" s="38"/>
      <c r="H115" s="39"/>
    </row>
    <row r="116" spans="1:8" ht="12.75">
      <c r="A116" s="94">
        <v>382510</v>
      </c>
      <c r="B116" s="95"/>
      <c r="C116" s="95"/>
      <c r="D116" s="96"/>
      <c r="E116" s="96" t="s">
        <v>131</v>
      </c>
      <c r="F116" s="98"/>
      <c r="G116" s="38"/>
      <c r="H116" s="39"/>
    </row>
    <row r="117" spans="1:8" ht="12.75">
      <c r="A117" s="94">
        <v>382520</v>
      </c>
      <c r="B117" s="95"/>
      <c r="C117" s="95"/>
      <c r="D117" s="95"/>
      <c r="E117" s="96" t="s">
        <v>132</v>
      </c>
      <c r="F117" s="98"/>
      <c r="G117" s="99"/>
      <c r="H117" s="100"/>
    </row>
    <row r="118" spans="1:8" ht="12.75">
      <c r="A118" s="94">
        <v>382530</v>
      </c>
      <c r="B118" s="95"/>
      <c r="C118" s="95"/>
      <c r="D118" s="95"/>
      <c r="E118" s="37" t="s">
        <v>133</v>
      </c>
      <c r="F118" s="37"/>
      <c r="G118" s="99"/>
      <c r="H118" s="100"/>
    </row>
    <row r="119" spans="1:8" ht="12.75">
      <c r="A119" s="94">
        <v>382540</v>
      </c>
      <c r="B119" s="95"/>
      <c r="C119" s="95"/>
      <c r="D119" s="95"/>
      <c r="E119" s="37" t="s">
        <v>134</v>
      </c>
      <c r="F119" s="37"/>
      <c r="G119" s="99"/>
      <c r="H119" s="100"/>
    </row>
    <row r="120" spans="1:8" ht="12.75">
      <c r="A120" s="94">
        <v>382550</v>
      </c>
      <c r="B120" s="96"/>
      <c r="C120" s="96"/>
      <c r="D120" s="96"/>
      <c r="E120" s="96" t="s">
        <v>135</v>
      </c>
      <c r="F120" s="96"/>
      <c r="G120" s="101"/>
      <c r="H120" s="102"/>
    </row>
    <row r="121" spans="1:8" ht="12.75">
      <c r="A121" s="94">
        <v>382560</v>
      </c>
      <c r="B121" s="95"/>
      <c r="C121" s="95"/>
      <c r="D121" s="95"/>
      <c r="E121" s="37" t="s">
        <v>136</v>
      </c>
      <c r="F121" s="37"/>
      <c r="G121" s="99"/>
      <c r="H121" s="100"/>
    </row>
    <row r="122" spans="1:8" ht="12.75">
      <c r="A122" s="74">
        <v>388</v>
      </c>
      <c r="B122" s="75"/>
      <c r="C122" s="75" t="s">
        <v>115</v>
      </c>
      <c r="D122" s="75"/>
      <c r="E122" s="75"/>
      <c r="F122" s="75"/>
      <c r="G122" s="90"/>
      <c r="H122" s="79">
        <f>H123+H124+H125</f>
        <v>291.12</v>
      </c>
    </row>
    <row r="123" spans="1:8" ht="12.75">
      <c r="A123" s="36">
        <v>3880</v>
      </c>
      <c r="B123" s="37"/>
      <c r="C123" s="37"/>
      <c r="D123" s="37" t="s">
        <v>137</v>
      </c>
      <c r="E123" s="37"/>
      <c r="F123" s="37"/>
      <c r="G123" s="58"/>
      <c r="H123" s="39">
        <v>291.12</v>
      </c>
    </row>
    <row r="124" spans="1:8" s="104" customFormat="1" ht="12.75">
      <c r="A124" s="103">
        <v>3882</v>
      </c>
      <c r="B124" s="82"/>
      <c r="C124" s="82"/>
      <c r="D124" s="82" t="s">
        <v>138</v>
      </c>
      <c r="E124" s="82"/>
      <c r="F124" s="82"/>
      <c r="G124" s="58"/>
      <c r="H124" s="39"/>
    </row>
    <row r="125" spans="1:8" ht="13.5" thickBot="1">
      <c r="A125" s="105">
        <v>3888</v>
      </c>
      <c r="B125" s="43"/>
      <c r="C125" s="43"/>
      <c r="D125" s="43" t="s">
        <v>139</v>
      </c>
      <c r="E125" s="43"/>
      <c r="F125" s="43"/>
      <c r="G125" s="106"/>
      <c r="H125" s="46"/>
    </row>
    <row r="126" spans="1:8" ht="13.5" thickBot="1">
      <c r="A126" s="107" t="s">
        <v>140</v>
      </c>
      <c r="B126" s="108" t="s">
        <v>141</v>
      </c>
      <c r="C126" s="108"/>
      <c r="D126" s="108"/>
      <c r="E126" s="108"/>
      <c r="F126" s="108"/>
      <c r="G126" s="109">
        <f>G127+G152+G186+G205</f>
        <v>0</v>
      </c>
      <c r="H126" s="110">
        <f>H127+H152+H186+H205</f>
        <v>175308.47</v>
      </c>
    </row>
    <row r="127" spans="1:8" ht="13.5" thickBot="1">
      <c r="A127" s="107">
        <v>4</v>
      </c>
      <c r="B127" s="111" t="s">
        <v>142</v>
      </c>
      <c r="C127" s="108"/>
      <c r="D127" s="108"/>
      <c r="E127" s="108"/>
      <c r="F127" s="108"/>
      <c r="G127" s="109">
        <f>G128+G129+G139+G150</f>
        <v>0</v>
      </c>
      <c r="H127" s="35">
        <f>H128+H129+H139+H150</f>
        <v>14945</v>
      </c>
    </row>
    <row r="128" spans="1:8" ht="12.75">
      <c r="A128" s="93">
        <v>40</v>
      </c>
      <c r="B128" s="75"/>
      <c r="C128" s="75" t="s">
        <v>143</v>
      </c>
      <c r="D128" s="112"/>
      <c r="E128" s="112"/>
      <c r="F128" s="112"/>
      <c r="G128" s="113"/>
      <c r="H128" s="114"/>
    </row>
    <row r="129" spans="1:8" ht="12.75">
      <c r="A129" s="115">
        <v>41</v>
      </c>
      <c r="B129" s="116"/>
      <c r="C129" s="116" t="s">
        <v>144</v>
      </c>
      <c r="D129" s="117"/>
      <c r="E129" s="117"/>
      <c r="F129" s="117"/>
      <c r="G129" s="118">
        <f>G130</f>
        <v>0</v>
      </c>
      <c r="H129" s="119">
        <f>H130</f>
        <v>13666.77</v>
      </c>
    </row>
    <row r="130" spans="1:8" ht="12.75">
      <c r="A130" s="120">
        <v>413</v>
      </c>
      <c r="B130" s="121"/>
      <c r="C130" s="122" t="s">
        <v>145</v>
      </c>
      <c r="D130" s="121"/>
      <c r="E130" s="121"/>
      <c r="F130" s="121"/>
      <c r="G130" s="118">
        <f>SUM(G131:G138)</f>
        <v>0</v>
      </c>
      <c r="H130" s="119">
        <f>SUM(H131:H138)</f>
        <v>13666.77</v>
      </c>
    </row>
    <row r="131" spans="1:8" ht="12.75">
      <c r="A131" s="36">
        <v>4130</v>
      </c>
      <c r="B131" s="37"/>
      <c r="C131" s="37" t="s">
        <v>146</v>
      </c>
      <c r="D131" s="37"/>
      <c r="E131" s="37"/>
      <c r="F131" s="37"/>
      <c r="G131" s="38"/>
      <c r="H131" s="39"/>
    </row>
    <row r="132" spans="1:8" ht="12.75">
      <c r="A132" s="36">
        <v>4131</v>
      </c>
      <c r="B132" s="37"/>
      <c r="C132" s="37" t="s">
        <v>147</v>
      </c>
      <c r="D132" s="37"/>
      <c r="E132" s="37"/>
      <c r="F132" s="37"/>
      <c r="G132" s="38"/>
      <c r="H132" s="39">
        <v>7852.01</v>
      </c>
    </row>
    <row r="133" spans="1:8" ht="12.75">
      <c r="A133" s="36">
        <v>4132</v>
      </c>
      <c r="B133" s="37"/>
      <c r="C133" s="37" t="s">
        <v>148</v>
      </c>
      <c r="D133" s="37"/>
      <c r="E133" s="37"/>
      <c r="F133" s="37"/>
      <c r="G133" s="38"/>
      <c r="H133" s="39"/>
    </row>
    <row r="134" spans="1:8" ht="12.75">
      <c r="A134" s="36">
        <v>4133</v>
      </c>
      <c r="B134" s="37"/>
      <c r="C134" s="37" t="s">
        <v>149</v>
      </c>
      <c r="D134" s="37"/>
      <c r="E134" s="37"/>
      <c r="F134" s="37"/>
      <c r="G134" s="38"/>
      <c r="H134" s="39">
        <v>208.34</v>
      </c>
    </row>
    <row r="135" spans="1:8" ht="12.75">
      <c r="A135" s="123">
        <v>4134</v>
      </c>
      <c r="B135" s="37"/>
      <c r="C135" s="37" t="s">
        <v>150</v>
      </c>
      <c r="D135" s="37"/>
      <c r="E135" s="37"/>
      <c r="F135" s="37"/>
      <c r="G135" s="38"/>
      <c r="H135" s="39">
        <v>5166.87</v>
      </c>
    </row>
    <row r="136" spans="1:8" ht="12.75">
      <c r="A136" s="94">
        <v>4138</v>
      </c>
      <c r="B136" s="37"/>
      <c r="C136" s="124" t="s">
        <v>151</v>
      </c>
      <c r="D136" s="37"/>
      <c r="E136" s="37"/>
      <c r="F136" s="37"/>
      <c r="G136" s="38"/>
      <c r="H136" s="39">
        <v>256</v>
      </c>
    </row>
    <row r="137" spans="1:8" s="104" customFormat="1" ht="12.75">
      <c r="A137" s="103">
        <v>4137</v>
      </c>
      <c r="B137" s="82"/>
      <c r="C137" s="82" t="s">
        <v>152</v>
      </c>
      <c r="D137" s="82"/>
      <c r="E137" s="82"/>
      <c r="F137" s="82"/>
      <c r="G137" s="83"/>
      <c r="H137" s="39">
        <v>183.55</v>
      </c>
    </row>
    <row r="138" spans="1:8" s="104" customFormat="1" ht="12.75">
      <c r="A138" s="103">
        <v>4139</v>
      </c>
      <c r="B138" s="82"/>
      <c r="C138" s="82" t="s">
        <v>153</v>
      </c>
      <c r="D138" s="82"/>
      <c r="E138" s="269"/>
      <c r="F138" s="269"/>
      <c r="G138" s="90"/>
      <c r="H138" s="126"/>
    </row>
    <row r="139" spans="1:8" ht="12.75">
      <c r="A139" s="120">
        <v>450</v>
      </c>
      <c r="B139" s="53"/>
      <c r="C139" s="53" t="s">
        <v>154</v>
      </c>
      <c r="D139" s="127"/>
      <c r="E139" s="53"/>
      <c r="F139" s="53"/>
      <c r="G139" s="118">
        <f>G140+G148</f>
        <v>0</v>
      </c>
      <c r="H139" s="119">
        <f>H140+H148</f>
        <v>1278.23</v>
      </c>
    </row>
    <row r="140" spans="1:8" ht="12.75">
      <c r="A140" s="123">
        <v>4500</v>
      </c>
      <c r="B140" s="37"/>
      <c r="C140" s="37"/>
      <c r="D140" s="124" t="s">
        <v>155</v>
      </c>
      <c r="E140" s="37"/>
      <c r="F140" s="37"/>
      <c r="G140" s="97">
        <f>G141+G142+G147</f>
        <v>0</v>
      </c>
      <c r="H140" s="68">
        <f>H141+H142+H147</f>
        <v>1278.23</v>
      </c>
    </row>
    <row r="141" spans="1:8" ht="12.75">
      <c r="A141" s="123" t="s">
        <v>156</v>
      </c>
      <c r="B141" s="37"/>
      <c r="C141" s="37"/>
      <c r="D141" s="124"/>
      <c r="E141" s="41" t="s">
        <v>157</v>
      </c>
      <c r="F141" s="37"/>
      <c r="G141" s="38"/>
      <c r="H141" s="39"/>
    </row>
    <row r="142" spans="1:8" ht="12.75">
      <c r="A142" s="123" t="s">
        <v>158</v>
      </c>
      <c r="B142" s="37"/>
      <c r="C142" s="37"/>
      <c r="D142" s="124"/>
      <c r="E142" s="41" t="s">
        <v>159</v>
      </c>
      <c r="F142" s="37"/>
      <c r="G142" s="97">
        <f>SUM(G143:G146)</f>
        <v>0</v>
      </c>
      <c r="H142" s="68">
        <f>SUM(H143:H146)</f>
        <v>1278.23</v>
      </c>
    </row>
    <row r="143" spans="1:8" ht="12.75">
      <c r="A143" s="123" t="s">
        <v>160</v>
      </c>
      <c r="B143" s="37"/>
      <c r="C143" s="37"/>
      <c r="D143" s="124"/>
      <c r="E143" s="37"/>
      <c r="F143" s="37" t="s">
        <v>161</v>
      </c>
      <c r="G143" s="38"/>
      <c r="H143" s="39"/>
    </row>
    <row r="144" spans="1:8" ht="12.75">
      <c r="A144" s="123" t="s">
        <v>162</v>
      </c>
      <c r="B144" s="37"/>
      <c r="C144" s="37"/>
      <c r="D144" s="124"/>
      <c r="E144" s="37"/>
      <c r="F144" s="37" t="s">
        <v>163</v>
      </c>
      <c r="G144" s="38"/>
      <c r="H144" s="39"/>
    </row>
    <row r="145" spans="1:8" ht="12.75">
      <c r="A145" s="123" t="s">
        <v>164</v>
      </c>
      <c r="B145" s="37"/>
      <c r="C145" s="37"/>
      <c r="D145" s="124"/>
      <c r="E145" s="37"/>
      <c r="F145" s="37" t="s">
        <v>165</v>
      </c>
      <c r="G145" s="38"/>
      <c r="H145" s="39"/>
    </row>
    <row r="146" spans="1:8" ht="12.75">
      <c r="A146" s="123" t="s">
        <v>166</v>
      </c>
      <c r="B146" s="37"/>
      <c r="C146" s="37"/>
      <c r="D146" s="124"/>
      <c r="E146" s="37"/>
      <c r="F146" s="82" t="s">
        <v>167</v>
      </c>
      <c r="G146" s="38"/>
      <c r="H146" s="39">
        <v>1278.23</v>
      </c>
    </row>
    <row r="147" spans="1:8" ht="12.75">
      <c r="A147" s="123" t="s">
        <v>168</v>
      </c>
      <c r="B147" s="37"/>
      <c r="C147" s="37"/>
      <c r="D147" s="124"/>
      <c r="E147" s="37" t="s">
        <v>169</v>
      </c>
      <c r="F147" s="37"/>
      <c r="G147" s="38"/>
      <c r="H147" s="39"/>
    </row>
    <row r="148" spans="1:8" ht="12.75">
      <c r="A148" s="123">
        <v>4502</v>
      </c>
      <c r="B148" s="37"/>
      <c r="C148" s="37"/>
      <c r="D148" s="124" t="s">
        <v>170</v>
      </c>
      <c r="E148" s="37"/>
      <c r="F148" s="37"/>
      <c r="G148" s="38"/>
      <c r="H148" s="39"/>
    </row>
    <row r="149" spans="1:8" s="104" customFormat="1" ht="12.75">
      <c r="A149" s="103" t="s">
        <v>171</v>
      </c>
      <c r="B149" s="82"/>
      <c r="C149" s="82"/>
      <c r="D149" s="128"/>
      <c r="E149" s="125" t="s">
        <v>172</v>
      </c>
      <c r="F149" s="82" t="s">
        <v>173</v>
      </c>
      <c r="G149" s="38"/>
      <c r="H149" s="39"/>
    </row>
    <row r="150" spans="1:8" s="104" customFormat="1" ht="12.75">
      <c r="A150" s="94">
        <v>452</v>
      </c>
      <c r="B150" s="82"/>
      <c r="C150" s="82" t="s">
        <v>174</v>
      </c>
      <c r="D150" s="82"/>
      <c r="E150" s="82"/>
      <c r="F150" s="82"/>
      <c r="G150" s="83"/>
      <c r="H150" s="39"/>
    </row>
    <row r="151" spans="1:8" s="104" customFormat="1" ht="13.5" thickBot="1">
      <c r="A151" s="130" t="s">
        <v>175</v>
      </c>
      <c r="B151" s="131"/>
      <c r="C151" s="131"/>
      <c r="D151" s="132"/>
      <c r="E151" s="133" t="s">
        <v>176</v>
      </c>
      <c r="F151" s="131" t="s">
        <v>173</v>
      </c>
      <c r="G151" s="134"/>
      <c r="H151" s="135"/>
    </row>
    <row r="152" spans="1:8" ht="13.5" thickBot="1">
      <c r="A152" s="136">
        <v>5</v>
      </c>
      <c r="B152" s="108" t="s">
        <v>177</v>
      </c>
      <c r="C152" s="108"/>
      <c r="D152" s="108"/>
      <c r="E152" s="108"/>
      <c r="F152" s="108"/>
      <c r="G152" s="109">
        <f>G153+G162</f>
        <v>0</v>
      </c>
      <c r="H152" s="110">
        <f>H153+H162</f>
        <v>152056.88</v>
      </c>
    </row>
    <row r="153" spans="1:8" ht="13.5" thickBot="1">
      <c r="A153" s="105">
        <v>50</v>
      </c>
      <c r="B153" s="43" t="s">
        <v>178</v>
      </c>
      <c r="C153" s="43"/>
      <c r="D153" s="43"/>
      <c r="E153" s="43"/>
      <c r="F153" s="43"/>
      <c r="G153" s="137">
        <f>G154+G160+G161</f>
        <v>0</v>
      </c>
      <c r="H153" s="138">
        <f>H154+H160+H161</f>
        <v>93920.03</v>
      </c>
    </row>
    <row r="154" spans="1:8" ht="12.75">
      <c r="A154" s="36">
        <v>500</v>
      </c>
      <c r="B154" s="37"/>
      <c r="C154" s="37" t="s">
        <v>179</v>
      </c>
      <c r="D154" s="37"/>
      <c r="E154" s="37"/>
      <c r="F154" s="37"/>
      <c r="G154" s="38"/>
      <c r="H154" s="68">
        <f>H155+H156+H157+H158+H159</f>
        <v>63670.16</v>
      </c>
    </row>
    <row r="155" spans="1:8" ht="12.75">
      <c r="A155" s="36">
        <v>5000</v>
      </c>
      <c r="B155" s="139"/>
      <c r="C155" s="37" t="s">
        <v>180</v>
      </c>
      <c r="D155" s="41"/>
      <c r="E155" s="37"/>
      <c r="F155" s="140"/>
      <c r="G155" s="56"/>
      <c r="H155" s="39">
        <v>1992.2</v>
      </c>
    </row>
    <row r="156" spans="1:8" ht="12.75">
      <c r="A156" s="36">
        <v>5001</v>
      </c>
      <c r="B156" s="139"/>
      <c r="C156" s="37" t="s">
        <v>181</v>
      </c>
      <c r="D156" s="41"/>
      <c r="E156" s="37"/>
      <c r="F156" s="140"/>
      <c r="G156" s="56"/>
      <c r="H156" s="39">
        <v>15728.77</v>
      </c>
    </row>
    <row r="157" spans="1:8" ht="12.75">
      <c r="A157" s="36">
        <v>5002</v>
      </c>
      <c r="B157" s="139"/>
      <c r="C157" s="37" t="s">
        <v>182</v>
      </c>
      <c r="D157" s="41"/>
      <c r="E157" s="37"/>
      <c r="F157" s="140"/>
      <c r="G157" s="56"/>
      <c r="H157" s="39">
        <v>38928.16</v>
      </c>
    </row>
    <row r="158" spans="1:8" ht="12.75">
      <c r="A158" s="36">
        <v>5005</v>
      </c>
      <c r="B158" s="139"/>
      <c r="C158" s="37" t="s">
        <v>183</v>
      </c>
      <c r="D158" s="41"/>
      <c r="E158" s="37"/>
      <c r="F158" s="140"/>
      <c r="G158" s="56"/>
      <c r="H158" s="39">
        <v>4454.21</v>
      </c>
    </row>
    <row r="159" spans="1:8" ht="12.75">
      <c r="A159" s="36">
        <v>5008</v>
      </c>
      <c r="B159" s="139"/>
      <c r="C159" s="37" t="s">
        <v>184</v>
      </c>
      <c r="D159" s="41"/>
      <c r="E159" s="37"/>
      <c r="F159" s="140"/>
      <c r="G159" s="56"/>
      <c r="H159" s="39">
        <v>2566.82</v>
      </c>
    </row>
    <row r="160" spans="1:8" ht="12.75">
      <c r="A160" s="36">
        <v>505</v>
      </c>
      <c r="B160" s="139"/>
      <c r="C160" s="37" t="s">
        <v>185</v>
      </c>
      <c r="D160" s="41"/>
      <c r="E160" s="37"/>
      <c r="F160" s="140"/>
      <c r="G160" s="38"/>
      <c r="H160" s="39">
        <v>125.49</v>
      </c>
    </row>
    <row r="161" spans="1:8" ht="13.5" thickBot="1">
      <c r="A161" s="36">
        <v>506</v>
      </c>
      <c r="B161" s="139"/>
      <c r="C161" s="37" t="s">
        <v>186</v>
      </c>
      <c r="D161" s="41"/>
      <c r="E161" s="37"/>
      <c r="F161" s="140"/>
      <c r="G161" s="38"/>
      <c r="H161" s="39">
        <v>30124.38</v>
      </c>
    </row>
    <row r="162" spans="1:8" ht="13.5" thickBot="1">
      <c r="A162" s="141">
        <v>55</v>
      </c>
      <c r="B162" s="142" t="s">
        <v>187</v>
      </c>
      <c r="C162" s="142"/>
      <c r="D162" s="142"/>
      <c r="E162" s="142"/>
      <c r="F162" s="142"/>
      <c r="G162" s="143"/>
      <c r="H162" s="144">
        <f>SUM(H163:H185)-H168</f>
        <v>58136.850000000006</v>
      </c>
    </row>
    <row r="163" spans="1:8" ht="12.75">
      <c r="A163" s="36">
        <v>5500</v>
      </c>
      <c r="B163" s="139"/>
      <c r="C163" s="37" t="s">
        <v>188</v>
      </c>
      <c r="D163" s="41"/>
      <c r="E163" s="37"/>
      <c r="F163" s="140"/>
      <c r="G163" s="145"/>
      <c r="H163" s="39">
        <v>6062.89</v>
      </c>
    </row>
    <row r="164" spans="1:8" ht="12.75">
      <c r="A164" s="36">
        <v>5502</v>
      </c>
      <c r="B164" s="139"/>
      <c r="C164" s="37" t="s">
        <v>189</v>
      </c>
      <c r="D164" s="41"/>
      <c r="E164" s="37"/>
      <c r="F164" s="140"/>
      <c r="G164" s="145"/>
      <c r="H164" s="39">
        <v>556.03</v>
      </c>
    </row>
    <row r="165" spans="1:8" ht="12.75">
      <c r="A165" s="36">
        <v>5503</v>
      </c>
      <c r="B165" s="139"/>
      <c r="C165" s="37" t="s">
        <v>190</v>
      </c>
      <c r="D165" s="41"/>
      <c r="E165" s="37"/>
      <c r="F165" s="140"/>
      <c r="G165" s="145"/>
      <c r="H165" s="39"/>
    </row>
    <row r="166" spans="1:8" ht="12.75">
      <c r="A166" s="36">
        <v>5504</v>
      </c>
      <c r="B166" s="139"/>
      <c r="C166" s="37" t="s">
        <v>191</v>
      </c>
      <c r="D166" s="41"/>
      <c r="E166" s="37"/>
      <c r="F166" s="140"/>
      <c r="G166" s="145"/>
      <c r="H166" s="39">
        <v>1148.39</v>
      </c>
    </row>
    <row r="167" spans="1:8" ht="12.75">
      <c r="A167" s="36">
        <v>5511</v>
      </c>
      <c r="B167" s="139"/>
      <c r="C167" s="37" t="s">
        <v>192</v>
      </c>
      <c r="D167" s="41"/>
      <c r="E167" s="37"/>
      <c r="F167" s="140"/>
      <c r="G167" s="145"/>
      <c r="H167" s="39">
        <v>20673.46</v>
      </c>
    </row>
    <row r="168" spans="1:8" ht="12.75">
      <c r="A168" s="36"/>
      <c r="B168" s="139"/>
      <c r="C168" s="37"/>
      <c r="D168" s="208" t="s">
        <v>551</v>
      </c>
      <c r="E168" s="37"/>
      <c r="F168" s="140"/>
      <c r="G168" s="145"/>
      <c r="H168" s="39"/>
    </row>
    <row r="169" spans="1:8" ht="12.75">
      <c r="A169" s="36">
        <v>5512</v>
      </c>
      <c r="B169" s="139"/>
      <c r="C169" s="37" t="s">
        <v>193</v>
      </c>
      <c r="D169" s="41"/>
      <c r="E169" s="37"/>
      <c r="F169" s="140"/>
      <c r="G169" s="145"/>
      <c r="H169" s="39">
        <v>12013.89</v>
      </c>
    </row>
    <row r="170" spans="1:8" ht="12.75">
      <c r="A170" s="36">
        <v>5513</v>
      </c>
      <c r="B170" s="139"/>
      <c r="C170" s="37" t="s">
        <v>194</v>
      </c>
      <c r="D170" s="41"/>
      <c r="E170" s="37"/>
      <c r="F170" s="140"/>
      <c r="G170" s="145"/>
      <c r="H170" s="39">
        <v>3940.56</v>
      </c>
    </row>
    <row r="171" spans="1:8" ht="12.75">
      <c r="A171" s="36">
        <v>5514</v>
      </c>
      <c r="B171" s="139"/>
      <c r="C171" s="37" t="s">
        <v>195</v>
      </c>
      <c r="D171" s="41"/>
      <c r="E171" s="37"/>
      <c r="F171" s="140"/>
      <c r="G171" s="145"/>
      <c r="H171" s="39">
        <v>1193.9</v>
      </c>
    </row>
    <row r="172" spans="1:8" ht="12.75">
      <c r="A172" s="36">
        <v>5515</v>
      </c>
      <c r="B172" s="139"/>
      <c r="C172" s="37" t="s">
        <v>196</v>
      </c>
      <c r="D172" s="41"/>
      <c r="E172" s="37"/>
      <c r="F172" s="140"/>
      <c r="G172" s="145"/>
      <c r="H172" s="39">
        <v>97.98</v>
      </c>
    </row>
    <row r="173" spans="1:8" ht="12.75">
      <c r="A173" s="36">
        <v>5516</v>
      </c>
      <c r="B173" s="139"/>
      <c r="C173" s="37" t="s">
        <v>197</v>
      </c>
      <c r="D173" s="41"/>
      <c r="E173" s="37"/>
      <c r="F173" s="140"/>
      <c r="G173" s="145"/>
      <c r="H173" s="39"/>
    </row>
    <row r="174" spans="1:8" ht="12.75">
      <c r="A174" s="36">
        <v>5521</v>
      </c>
      <c r="B174" s="139"/>
      <c r="C174" s="37" t="s">
        <v>198</v>
      </c>
      <c r="D174" s="41"/>
      <c r="E174" s="37"/>
      <c r="F174" s="140"/>
      <c r="G174" s="145"/>
      <c r="H174" s="39">
        <v>3356.99</v>
      </c>
    </row>
    <row r="175" spans="1:8" ht="12.75">
      <c r="A175" s="36">
        <v>5522</v>
      </c>
      <c r="B175" s="139"/>
      <c r="C175" s="37" t="s">
        <v>199</v>
      </c>
      <c r="D175" s="41"/>
      <c r="E175" s="37"/>
      <c r="F175" s="140"/>
      <c r="G175" s="145"/>
      <c r="H175" s="39">
        <v>63.23</v>
      </c>
    </row>
    <row r="176" spans="1:8" ht="12.75">
      <c r="A176" s="36">
        <v>5523</v>
      </c>
      <c r="B176" s="139"/>
      <c r="C176" s="37" t="s">
        <v>200</v>
      </c>
      <c r="D176" s="41"/>
      <c r="E176" s="37"/>
      <c r="F176" s="140"/>
      <c r="G176" s="145"/>
      <c r="H176" s="39"/>
    </row>
    <row r="177" spans="1:8" ht="12.75">
      <c r="A177" s="36">
        <v>5524</v>
      </c>
      <c r="B177" s="139"/>
      <c r="C177" s="37" t="s">
        <v>201</v>
      </c>
      <c r="D177" s="41"/>
      <c r="E177" s="37"/>
      <c r="F177" s="140"/>
      <c r="G177" s="145"/>
      <c r="H177" s="84">
        <v>5332.39</v>
      </c>
    </row>
    <row r="178" spans="1:8" ht="12.75">
      <c r="A178" s="103">
        <v>5525</v>
      </c>
      <c r="B178" s="146"/>
      <c r="C178" s="82" t="s">
        <v>202</v>
      </c>
      <c r="D178" s="147"/>
      <c r="E178" s="82"/>
      <c r="F178" s="148"/>
      <c r="G178" s="145"/>
      <c r="H178" s="84">
        <v>1480.03</v>
      </c>
    </row>
    <row r="179" spans="1:8" s="104" customFormat="1" ht="12.75">
      <c r="A179" s="103">
        <v>5526</v>
      </c>
      <c r="B179" s="146"/>
      <c r="C179" s="82" t="s">
        <v>203</v>
      </c>
      <c r="D179" s="147"/>
      <c r="E179" s="82"/>
      <c r="F179" s="148"/>
      <c r="G179" s="145"/>
      <c r="H179" s="84">
        <v>2176.11</v>
      </c>
    </row>
    <row r="180" spans="1:8" ht="12.75">
      <c r="A180" s="36">
        <v>5529</v>
      </c>
      <c r="B180" s="139"/>
      <c r="C180" s="37" t="s">
        <v>204</v>
      </c>
      <c r="D180" s="41"/>
      <c r="E180" s="37"/>
      <c r="F180" s="140"/>
      <c r="G180" s="145"/>
      <c r="H180" s="84"/>
    </row>
    <row r="181" spans="1:8" ht="12.75">
      <c r="A181" s="36">
        <v>5531</v>
      </c>
      <c r="B181" s="139"/>
      <c r="C181" s="37" t="s">
        <v>205</v>
      </c>
      <c r="D181" s="41"/>
      <c r="E181" s="37"/>
      <c r="F181" s="140"/>
      <c r="G181" s="145"/>
      <c r="H181" s="84"/>
    </row>
    <row r="182" spans="1:8" ht="12.75">
      <c r="A182" s="36">
        <v>5532</v>
      </c>
      <c r="B182" s="139"/>
      <c r="C182" s="37" t="s">
        <v>206</v>
      </c>
      <c r="D182" s="41"/>
      <c r="E182" s="37"/>
      <c r="F182" s="140"/>
      <c r="G182" s="145"/>
      <c r="H182" s="84">
        <v>41</v>
      </c>
    </row>
    <row r="183" spans="1:8" ht="12.75">
      <c r="A183" s="36">
        <v>5539</v>
      </c>
      <c r="B183" s="139"/>
      <c r="C183" s="37" t="s">
        <v>207</v>
      </c>
      <c r="D183" s="41"/>
      <c r="E183" s="37"/>
      <c r="F183" s="140"/>
      <c r="G183" s="145"/>
      <c r="H183" s="84"/>
    </row>
    <row r="184" spans="1:8" ht="12.75">
      <c r="A184" s="103">
        <v>5540</v>
      </c>
      <c r="B184" s="146"/>
      <c r="C184" s="82" t="s">
        <v>208</v>
      </c>
      <c r="D184" s="147"/>
      <c r="E184" s="82"/>
      <c r="F184" s="148"/>
      <c r="G184" s="145"/>
      <c r="H184" s="39"/>
    </row>
    <row r="185" spans="1:8" ht="13.5" thickBot="1">
      <c r="A185" s="103">
        <v>5549</v>
      </c>
      <c r="B185" s="146"/>
      <c r="C185" s="82" t="s">
        <v>209</v>
      </c>
      <c r="D185" s="147"/>
      <c r="E185" s="82"/>
      <c r="F185" s="148"/>
      <c r="G185" s="149"/>
      <c r="H185" s="135"/>
    </row>
    <row r="186" spans="1:8" ht="13.5" thickBot="1">
      <c r="A186" s="32">
        <v>6</v>
      </c>
      <c r="B186" s="33" t="s">
        <v>210</v>
      </c>
      <c r="C186" s="33"/>
      <c r="D186" s="33"/>
      <c r="E186" s="33"/>
      <c r="F186" s="33"/>
      <c r="G186" s="34">
        <f>G187+G199</f>
        <v>0</v>
      </c>
      <c r="H186" s="35">
        <f>H187+H199</f>
        <v>8306.59</v>
      </c>
    </row>
    <row r="187" spans="1:8" ht="12.75">
      <c r="A187" s="150">
        <v>60</v>
      </c>
      <c r="B187" s="151"/>
      <c r="C187" s="151" t="s">
        <v>211</v>
      </c>
      <c r="D187" s="151"/>
      <c r="E187" s="151"/>
      <c r="F187" s="151"/>
      <c r="G187" s="152">
        <f>G188+G196+G198</f>
        <v>0</v>
      </c>
      <c r="H187" s="152">
        <f>H188+H196+H198</f>
        <v>7576.08</v>
      </c>
    </row>
    <row r="188" spans="1:8" ht="12.75">
      <c r="A188" s="94">
        <v>601</v>
      </c>
      <c r="B188" s="96"/>
      <c r="C188" s="37"/>
      <c r="D188" s="37" t="s">
        <v>212</v>
      </c>
      <c r="E188" s="37"/>
      <c r="F188" s="37"/>
      <c r="G188" s="83"/>
      <c r="H188" s="153">
        <f>SUM(H189:H195)</f>
        <v>7576.08</v>
      </c>
    </row>
    <row r="189" spans="1:8" ht="12.75">
      <c r="A189" s="94">
        <v>601000</v>
      </c>
      <c r="B189" s="96"/>
      <c r="C189" s="37"/>
      <c r="D189" s="37"/>
      <c r="E189" s="37" t="s">
        <v>213</v>
      </c>
      <c r="F189" s="37"/>
      <c r="G189" s="154"/>
      <c r="H189" s="102">
        <v>7573.53</v>
      </c>
    </row>
    <row r="190" spans="1:8" ht="12.75">
      <c r="A190" s="94">
        <v>601010</v>
      </c>
      <c r="B190" s="96"/>
      <c r="C190" s="37"/>
      <c r="D190" s="37"/>
      <c r="E190" s="37" t="s">
        <v>14</v>
      </c>
      <c r="F190" s="37"/>
      <c r="G190" s="154"/>
      <c r="H190" s="102"/>
    </row>
    <row r="191" spans="1:8" ht="12.75">
      <c r="A191" s="94">
        <v>601060</v>
      </c>
      <c r="B191" s="96"/>
      <c r="C191" s="37"/>
      <c r="D191" s="37"/>
      <c r="E191" s="37" t="s">
        <v>214</v>
      </c>
      <c r="F191" s="37"/>
      <c r="G191" s="154"/>
      <c r="H191" s="102"/>
    </row>
    <row r="192" spans="1:8" ht="12.75">
      <c r="A192" s="94">
        <v>601070</v>
      </c>
      <c r="B192" s="96"/>
      <c r="C192" s="37"/>
      <c r="D192" s="37"/>
      <c r="E192" s="37" t="s">
        <v>215</v>
      </c>
      <c r="F192" s="37"/>
      <c r="G192" s="154"/>
      <c r="H192" s="102">
        <v>2.55</v>
      </c>
    </row>
    <row r="193" spans="1:8" s="104" customFormat="1" ht="12.75">
      <c r="A193" s="103">
        <v>601080</v>
      </c>
      <c r="B193" s="82"/>
      <c r="C193" s="82"/>
      <c r="D193" s="82"/>
      <c r="E193" s="82" t="s">
        <v>216</v>
      </c>
      <c r="F193" s="82"/>
      <c r="G193" s="155"/>
      <c r="H193" s="100"/>
    </row>
    <row r="194" spans="1:8" s="104" customFormat="1" ht="12.75">
      <c r="A194" s="94">
        <v>601090</v>
      </c>
      <c r="B194" s="96"/>
      <c r="C194" s="82"/>
      <c r="D194" s="82"/>
      <c r="E194" s="82" t="s">
        <v>137</v>
      </c>
      <c r="F194" s="82"/>
      <c r="G194" s="154"/>
      <c r="H194" s="102"/>
    </row>
    <row r="195" spans="1:8" s="104" customFormat="1" ht="12.75">
      <c r="A195" s="94">
        <v>601095</v>
      </c>
      <c r="B195" s="96"/>
      <c r="C195" s="82"/>
      <c r="D195" s="82"/>
      <c r="E195" s="82" t="s">
        <v>217</v>
      </c>
      <c r="F195" s="82"/>
      <c r="G195" s="156"/>
      <c r="H195" s="100"/>
    </row>
    <row r="196" spans="1:8" s="104" customFormat="1" ht="12.75">
      <c r="A196" s="103">
        <v>608</v>
      </c>
      <c r="B196" s="82"/>
      <c r="C196" s="82"/>
      <c r="D196" s="82" t="s">
        <v>218</v>
      </c>
      <c r="E196" s="82"/>
      <c r="F196" s="82"/>
      <c r="G196" s="38"/>
      <c r="H196" s="39"/>
    </row>
    <row r="197" spans="1:8" s="104" customFormat="1" ht="12.75">
      <c r="A197" s="103">
        <v>608099</v>
      </c>
      <c r="B197" s="82"/>
      <c r="C197" s="82"/>
      <c r="D197" s="82"/>
      <c r="E197" s="82" t="s">
        <v>219</v>
      </c>
      <c r="F197" s="82"/>
      <c r="G197" s="83"/>
      <c r="H197" s="157"/>
    </row>
    <row r="198" spans="1:8" s="104" customFormat="1" ht="12.75">
      <c r="A198" s="103">
        <v>609</v>
      </c>
      <c r="B198" s="82"/>
      <c r="C198" s="82"/>
      <c r="D198" s="82" t="s">
        <v>220</v>
      </c>
      <c r="E198" s="82"/>
      <c r="F198" s="82"/>
      <c r="G198" s="83"/>
      <c r="H198" s="100"/>
    </row>
    <row r="199" spans="1:8" ht="12.75">
      <c r="A199" s="74">
        <v>65</v>
      </c>
      <c r="B199" s="75"/>
      <c r="C199" s="75" t="s">
        <v>221</v>
      </c>
      <c r="D199" s="75"/>
      <c r="E199" s="75"/>
      <c r="F199" s="75"/>
      <c r="G199" s="158"/>
      <c r="H199" s="159">
        <f>H200+H201+H202+H203+H204</f>
        <v>730.51</v>
      </c>
    </row>
    <row r="200" spans="1:8" ht="12.75">
      <c r="A200" s="94">
        <v>6500</v>
      </c>
      <c r="B200" s="96"/>
      <c r="C200" s="96"/>
      <c r="D200" s="96" t="s">
        <v>222</v>
      </c>
      <c r="E200" s="96"/>
      <c r="F200" s="96"/>
      <c r="G200" s="154"/>
      <c r="H200" s="102"/>
    </row>
    <row r="201" spans="1:8" ht="12.75">
      <c r="A201" s="36">
        <v>6501</v>
      </c>
      <c r="B201" s="37"/>
      <c r="C201" s="96"/>
      <c r="D201" s="96" t="s">
        <v>223</v>
      </c>
      <c r="E201" s="37"/>
      <c r="F201" s="37"/>
      <c r="G201" s="160"/>
      <c r="H201" s="100">
        <v>713.84</v>
      </c>
    </row>
    <row r="202" spans="1:8" ht="12.75">
      <c r="A202" s="36">
        <v>6502</v>
      </c>
      <c r="B202" s="37"/>
      <c r="C202" s="96"/>
      <c r="D202" s="96" t="s">
        <v>224</v>
      </c>
      <c r="E202" s="37"/>
      <c r="F202" s="37"/>
      <c r="G202" s="160"/>
      <c r="H202" s="100">
        <v>16.67</v>
      </c>
    </row>
    <row r="203" spans="1:8" ht="12.75">
      <c r="A203" s="36">
        <v>6503</v>
      </c>
      <c r="B203" s="37"/>
      <c r="C203" s="96"/>
      <c r="D203" s="96" t="s">
        <v>225</v>
      </c>
      <c r="E203" s="37"/>
      <c r="F203" s="37"/>
      <c r="G203" s="58"/>
      <c r="H203" s="39"/>
    </row>
    <row r="204" spans="1:8" ht="13.5" thickBot="1">
      <c r="A204" s="161"/>
      <c r="B204" s="11"/>
      <c r="C204" s="162"/>
      <c r="D204" s="162"/>
      <c r="E204" s="11"/>
      <c r="F204" s="11"/>
      <c r="G204" s="58"/>
      <c r="H204" s="39"/>
    </row>
    <row r="205" spans="1:8" ht="13.5" thickBot="1">
      <c r="A205" s="32">
        <v>15</v>
      </c>
      <c r="B205" s="33" t="s">
        <v>226</v>
      </c>
      <c r="C205" s="33"/>
      <c r="D205" s="47"/>
      <c r="E205" s="33"/>
      <c r="F205" s="33"/>
      <c r="G205" s="34">
        <f>G206+G213+G214+G215</f>
        <v>0</v>
      </c>
      <c r="H205" s="35">
        <f>H206+H213+H214+H215</f>
        <v>0</v>
      </c>
    </row>
    <row r="206" spans="1:8" ht="12.75">
      <c r="A206" s="163">
        <v>155</v>
      </c>
      <c r="B206" s="49"/>
      <c r="C206" s="164" t="s">
        <v>227</v>
      </c>
      <c r="D206" s="165"/>
      <c r="E206" s="49"/>
      <c r="F206" s="49"/>
      <c r="G206" s="50"/>
      <c r="H206" s="61">
        <f>H207+H208+H209+H210+H211+H212</f>
        <v>0</v>
      </c>
    </row>
    <row r="207" spans="1:8" ht="12.75">
      <c r="A207" s="166">
        <v>1550</v>
      </c>
      <c r="B207" s="37"/>
      <c r="C207" s="167"/>
      <c r="D207" s="168" t="s">
        <v>228</v>
      </c>
      <c r="E207" s="37"/>
      <c r="F207" s="37"/>
      <c r="G207" s="56"/>
      <c r="H207" s="39"/>
    </row>
    <row r="208" spans="1:8" ht="12.75">
      <c r="A208" s="166">
        <v>1551</v>
      </c>
      <c r="B208" s="37"/>
      <c r="C208" s="167"/>
      <c r="D208" s="168" t="s">
        <v>229</v>
      </c>
      <c r="E208" s="37"/>
      <c r="F208" s="37"/>
      <c r="G208" s="56"/>
      <c r="H208" s="39"/>
    </row>
    <row r="209" spans="1:8" ht="12.75">
      <c r="A209" s="166">
        <v>1554</v>
      </c>
      <c r="B209" s="37"/>
      <c r="C209" s="167"/>
      <c r="D209" s="168" t="s">
        <v>230</v>
      </c>
      <c r="E209" s="37"/>
      <c r="F209" s="37"/>
      <c r="G209" s="56"/>
      <c r="H209" s="39"/>
    </row>
    <row r="210" spans="1:8" ht="12.75">
      <c r="A210" s="166">
        <v>1555</v>
      </c>
      <c r="B210" s="37"/>
      <c r="C210" s="167"/>
      <c r="D210" s="168" t="s">
        <v>231</v>
      </c>
      <c r="E210" s="37"/>
      <c r="F210" s="37"/>
      <c r="G210" s="56"/>
      <c r="H210" s="39"/>
    </row>
    <row r="211" spans="1:8" ht="12.75">
      <c r="A211" s="166">
        <v>1556</v>
      </c>
      <c r="B211" s="37"/>
      <c r="C211" s="167"/>
      <c r="D211" s="168" t="s">
        <v>232</v>
      </c>
      <c r="E211" s="37"/>
      <c r="F211" s="37"/>
      <c r="G211" s="56"/>
      <c r="H211" s="39"/>
    </row>
    <row r="212" spans="1:8" ht="12.75">
      <c r="A212" s="166">
        <v>1557</v>
      </c>
      <c r="B212" s="37"/>
      <c r="C212" s="167"/>
      <c r="D212" s="168" t="s">
        <v>233</v>
      </c>
      <c r="E212" s="37"/>
      <c r="F212" s="37"/>
      <c r="G212" s="56"/>
      <c r="H212" s="39"/>
    </row>
    <row r="213" spans="1:8" ht="12.75">
      <c r="A213" s="166">
        <v>156</v>
      </c>
      <c r="B213" s="37"/>
      <c r="C213" s="167" t="s">
        <v>234</v>
      </c>
      <c r="D213" s="168"/>
      <c r="E213" s="37"/>
      <c r="F213" s="37"/>
      <c r="G213" s="169"/>
      <c r="H213" s="84"/>
    </row>
    <row r="214" spans="1:8" ht="12.75">
      <c r="A214" s="166">
        <v>157</v>
      </c>
      <c r="B214" s="37"/>
      <c r="C214" s="168" t="s">
        <v>235</v>
      </c>
      <c r="D214" s="168"/>
      <c r="E214" s="37"/>
      <c r="F214" s="37"/>
      <c r="G214" s="169"/>
      <c r="H214" s="84"/>
    </row>
    <row r="215" spans="1:8" ht="13.5" thickBot="1">
      <c r="A215" s="166">
        <v>158</v>
      </c>
      <c r="B215" s="37"/>
      <c r="C215" s="170" t="s">
        <v>236</v>
      </c>
      <c r="D215" s="168"/>
      <c r="E215" s="37"/>
      <c r="F215" s="37"/>
      <c r="G215" s="171"/>
      <c r="H215" s="84"/>
    </row>
    <row r="216" spans="1:8" ht="13.5" thickBot="1">
      <c r="A216" s="32"/>
      <c r="B216" s="33" t="s">
        <v>237</v>
      </c>
      <c r="C216" s="33"/>
      <c r="D216" s="47"/>
      <c r="E216" s="33"/>
      <c r="F216" s="33"/>
      <c r="G216" s="34">
        <f>G11-G126</f>
        <v>0</v>
      </c>
      <c r="H216" s="172">
        <f>H11-H126</f>
        <v>-92013.12</v>
      </c>
    </row>
    <row r="217" spans="1:8" ht="13.5" thickBot="1">
      <c r="A217" s="32"/>
      <c r="B217" s="33" t="s">
        <v>238</v>
      </c>
      <c r="C217" s="33"/>
      <c r="D217" s="47"/>
      <c r="E217" s="33"/>
      <c r="F217" s="33"/>
      <c r="G217" s="34">
        <f>(-1)*G216</f>
        <v>0</v>
      </c>
      <c r="H217" s="172">
        <f>H218+H223+H228+H235+H243</f>
        <v>92013.12</v>
      </c>
    </row>
    <row r="218" spans="1:8" ht="12.75">
      <c r="A218" s="173" t="s">
        <v>239</v>
      </c>
      <c r="B218" s="49" t="s">
        <v>240</v>
      </c>
      <c r="C218" s="49"/>
      <c r="D218" s="174"/>
      <c r="E218" s="49"/>
      <c r="F218" s="49"/>
      <c r="G218" s="50"/>
      <c r="H218" s="175">
        <f>SUM(H219:H222)</f>
        <v>0</v>
      </c>
    </row>
    <row r="219" spans="1:8" ht="12.75">
      <c r="A219" s="36" t="s">
        <v>241</v>
      </c>
      <c r="B219" s="37"/>
      <c r="C219" s="37" t="s">
        <v>242</v>
      </c>
      <c r="D219" s="57"/>
      <c r="E219" s="37"/>
      <c r="F219" s="37"/>
      <c r="G219" s="56"/>
      <c r="H219" s="39"/>
    </row>
    <row r="220" spans="1:8" ht="12.75">
      <c r="A220" s="36" t="s">
        <v>243</v>
      </c>
      <c r="B220" s="37"/>
      <c r="C220" s="37" t="s">
        <v>244</v>
      </c>
      <c r="D220" s="57"/>
      <c r="E220" s="37"/>
      <c r="F220" s="37"/>
      <c r="G220" s="56"/>
      <c r="H220" s="39"/>
    </row>
    <row r="221" spans="1:8" ht="12.75">
      <c r="A221" s="36" t="s">
        <v>245</v>
      </c>
      <c r="B221" s="37"/>
      <c r="C221" s="37" t="s">
        <v>246</v>
      </c>
      <c r="D221" s="37"/>
      <c r="E221" s="37"/>
      <c r="F221" s="37"/>
      <c r="G221" s="56"/>
      <c r="H221" s="39"/>
    </row>
    <row r="222" spans="1:8" ht="12.75">
      <c r="A222" s="74" t="s">
        <v>247</v>
      </c>
      <c r="B222" s="75"/>
      <c r="C222" s="75" t="s">
        <v>248</v>
      </c>
      <c r="D222" s="176"/>
      <c r="E222" s="75"/>
      <c r="F222" s="75"/>
      <c r="G222" s="56"/>
      <c r="H222" s="39"/>
    </row>
    <row r="223" spans="1:8" ht="12.75">
      <c r="A223" s="177" t="s">
        <v>249</v>
      </c>
      <c r="B223" s="37" t="s">
        <v>250</v>
      </c>
      <c r="C223" s="37"/>
      <c r="D223" s="57"/>
      <c r="E223" s="37"/>
      <c r="F223" s="37"/>
      <c r="G223" s="178"/>
      <c r="H223" s="179">
        <f>SUM(H224:H227)</f>
        <v>0</v>
      </c>
    </row>
    <row r="224" spans="1:8" ht="12.75">
      <c r="A224" s="36" t="s">
        <v>251</v>
      </c>
      <c r="B224" s="37"/>
      <c r="C224" s="37" t="s">
        <v>252</v>
      </c>
      <c r="D224" s="57"/>
      <c r="E224" s="37"/>
      <c r="F224" s="37"/>
      <c r="G224" s="56"/>
      <c r="H224" s="39"/>
    </row>
    <row r="225" spans="1:8" ht="12.75">
      <c r="A225" s="36" t="s">
        <v>253</v>
      </c>
      <c r="B225" s="37"/>
      <c r="C225" s="37" t="s">
        <v>254</v>
      </c>
      <c r="D225" s="57"/>
      <c r="E225" s="37"/>
      <c r="F225" s="37"/>
      <c r="G225" s="56"/>
      <c r="H225" s="39"/>
    </row>
    <row r="226" spans="1:8" ht="12.75">
      <c r="A226" s="36" t="s">
        <v>255</v>
      </c>
      <c r="B226" s="37"/>
      <c r="C226" s="37" t="s">
        <v>256</v>
      </c>
      <c r="D226" s="37"/>
      <c r="E226" s="37"/>
      <c r="F226" s="37"/>
      <c r="G226" s="56"/>
      <c r="H226" s="39"/>
    </row>
    <row r="227" spans="1:8" ht="12.75">
      <c r="A227" s="74" t="s">
        <v>257</v>
      </c>
      <c r="B227" s="75"/>
      <c r="C227" s="75" t="s">
        <v>258</v>
      </c>
      <c r="D227" s="176"/>
      <c r="E227" s="75"/>
      <c r="F227" s="75"/>
      <c r="G227" s="180"/>
      <c r="H227" s="126"/>
    </row>
    <row r="228" spans="1:8" ht="12.75">
      <c r="A228" s="177" t="s">
        <v>259</v>
      </c>
      <c r="B228" s="37" t="s">
        <v>260</v>
      </c>
      <c r="C228" s="37"/>
      <c r="D228" s="57"/>
      <c r="E228" s="37"/>
      <c r="F228" s="37"/>
      <c r="G228" s="181">
        <f>G229+G230+G231+G232+G233+G234</f>
        <v>0</v>
      </c>
      <c r="H228" s="186">
        <f>H229+H230+H231+H232+H233+H234</f>
        <v>0</v>
      </c>
    </row>
    <row r="229" spans="1:8" ht="12.75">
      <c r="A229" s="36" t="s">
        <v>261</v>
      </c>
      <c r="B229" s="37"/>
      <c r="C229" s="37" t="s">
        <v>262</v>
      </c>
      <c r="D229" s="57"/>
      <c r="E229" s="37"/>
      <c r="F229" s="37"/>
      <c r="G229" s="169"/>
      <c r="H229" s="84"/>
    </row>
    <row r="230" spans="1:8" ht="12.75">
      <c r="A230" s="177" t="s">
        <v>263</v>
      </c>
      <c r="B230" s="37"/>
      <c r="C230" s="37" t="s">
        <v>264</v>
      </c>
      <c r="D230" s="57"/>
      <c r="E230" s="37"/>
      <c r="F230" s="37"/>
      <c r="G230" s="169"/>
      <c r="H230" s="84"/>
    </row>
    <row r="231" spans="1:8" ht="12.75">
      <c r="A231" s="177" t="s">
        <v>265</v>
      </c>
      <c r="B231" s="37"/>
      <c r="C231" s="37" t="s">
        <v>266</v>
      </c>
      <c r="D231" s="57"/>
      <c r="E231" s="37"/>
      <c r="F231" s="37"/>
      <c r="G231" s="169"/>
      <c r="H231" s="84"/>
    </row>
    <row r="232" spans="1:8" ht="12.75">
      <c r="A232" s="36" t="s">
        <v>267</v>
      </c>
      <c r="B232" s="37"/>
      <c r="C232" s="37" t="s">
        <v>268</v>
      </c>
      <c r="D232" s="57"/>
      <c r="E232" s="37"/>
      <c r="F232" s="37"/>
      <c r="G232" s="169"/>
      <c r="H232" s="84"/>
    </row>
    <row r="233" spans="1:8" ht="12.75">
      <c r="A233" s="177" t="s">
        <v>269</v>
      </c>
      <c r="B233" s="37"/>
      <c r="C233" s="37" t="s">
        <v>270</v>
      </c>
      <c r="D233" s="57"/>
      <c r="E233" s="37"/>
      <c r="F233" s="37"/>
      <c r="G233" s="169"/>
      <c r="H233" s="84"/>
    </row>
    <row r="234" spans="1:8" ht="12.75">
      <c r="A234" s="182" t="s">
        <v>271</v>
      </c>
      <c r="B234" s="75"/>
      <c r="C234" s="75" t="s">
        <v>272</v>
      </c>
      <c r="D234" s="176"/>
      <c r="E234" s="75"/>
      <c r="F234" s="75"/>
      <c r="G234" s="183"/>
      <c r="H234" s="184"/>
    </row>
    <row r="235" spans="1:8" ht="12.75">
      <c r="A235" s="177" t="s">
        <v>273</v>
      </c>
      <c r="B235" s="37" t="s">
        <v>274</v>
      </c>
      <c r="C235" s="37"/>
      <c r="D235" s="57"/>
      <c r="E235" s="37"/>
      <c r="F235" s="37"/>
      <c r="G235" s="185">
        <f>G236+G237+G238+G239+G240+G241+G242</f>
        <v>0</v>
      </c>
      <c r="H235" s="186">
        <f>H236+H237+H238+H239+H240+H241+H242</f>
        <v>-12386.81</v>
      </c>
    </row>
    <row r="236" spans="1:8" ht="12.75">
      <c r="A236" s="36" t="s">
        <v>275</v>
      </c>
      <c r="B236" s="37"/>
      <c r="C236" s="37" t="s">
        <v>276</v>
      </c>
      <c r="D236" s="57"/>
      <c r="E236" s="37"/>
      <c r="F236" s="37"/>
      <c r="G236" s="169"/>
      <c r="H236" s="84"/>
    </row>
    <row r="237" spans="1:8" ht="12.75">
      <c r="A237" s="177" t="s">
        <v>277</v>
      </c>
      <c r="B237" s="37"/>
      <c r="C237" s="37" t="s">
        <v>278</v>
      </c>
      <c r="D237" s="57"/>
      <c r="E237" s="37"/>
      <c r="F237" s="37"/>
      <c r="G237" s="169"/>
      <c r="H237" s="84"/>
    </row>
    <row r="238" spans="1:8" ht="12.75">
      <c r="A238" s="177" t="s">
        <v>279</v>
      </c>
      <c r="B238" s="37"/>
      <c r="C238" s="37" t="s">
        <v>280</v>
      </c>
      <c r="D238" s="57"/>
      <c r="E238" s="37"/>
      <c r="F238" s="37"/>
      <c r="G238" s="169"/>
      <c r="H238" s="84"/>
    </row>
    <row r="239" spans="1:8" ht="12.75">
      <c r="A239" s="36" t="s">
        <v>281</v>
      </c>
      <c r="B239" s="37"/>
      <c r="C239" s="37" t="s">
        <v>282</v>
      </c>
      <c r="D239" s="57"/>
      <c r="E239" s="37"/>
      <c r="F239" s="37"/>
      <c r="G239" s="169"/>
      <c r="H239" s="84"/>
    </row>
    <row r="240" spans="1:8" ht="12.75">
      <c r="A240" s="177" t="s">
        <v>283</v>
      </c>
      <c r="B240" s="37"/>
      <c r="C240" s="37" t="s">
        <v>284</v>
      </c>
      <c r="D240" s="57"/>
      <c r="E240" s="37"/>
      <c r="F240" s="37"/>
      <c r="G240" s="169"/>
      <c r="H240" s="84">
        <v>-12386.81</v>
      </c>
    </row>
    <row r="241" spans="1:8" ht="12.75">
      <c r="A241" s="177" t="s">
        <v>285</v>
      </c>
      <c r="B241" s="37"/>
      <c r="C241" s="37" t="s">
        <v>286</v>
      </c>
      <c r="D241" s="37"/>
      <c r="E241" s="37"/>
      <c r="F241" s="37"/>
      <c r="G241" s="169"/>
      <c r="H241" s="84"/>
    </row>
    <row r="242" spans="1:8" ht="13.5" thickBot="1">
      <c r="A242" s="187" t="s">
        <v>287</v>
      </c>
      <c r="B242" s="43"/>
      <c r="C242" s="43" t="s">
        <v>288</v>
      </c>
      <c r="D242" s="43"/>
      <c r="E242" s="43"/>
      <c r="F242" s="43"/>
      <c r="G242" s="171"/>
      <c r="H242" s="135"/>
    </row>
    <row r="243" spans="1:8" ht="13.5" thickBot="1">
      <c r="A243" s="141">
        <v>1001</v>
      </c>
      <c r="B243" s="142" t="s">
        <v>289</v>
      </c>
      <c r="C243" s="142"/>
      <c r="D243" s="142"/>
      <c r="E243" s="142"/>
      <c r="F243" s="142"/>
      <c r="G243" s="188">
        <f>G217-G218-G223-G228-G235</f>
        <v>0</v>
      </c>
      <c r="H243" s="189">
        <v>104399.93</v>
      </c>
    </row>
    <row r="244" spans="1:8" ht="13.5" thickBot="1">
      <c r="A244" s="32"/>
      <c r="B244" s="33" t="s">
        <v>290</v>
      </c>
      <c r="C244" s="33"/>
      <c r="D244" s="47"/>
      <c r="E244" s="33"/>
      <c r="F244" s="33"/>
      <c r="G244" s="109">
        <f>G245+G253+G254+G258+G277+G283+G294+G301+G327+G341</f>
        <v>0</v>
      </c>
      <c r="H244" s="35">
        <f>H245+H253+H254+H258+H277+H283+H294+H301+H327+H341</f>
        <v>175308.46999999997</v>
      </c>
    </row>
    <row r="245" spans="1:8" ht="13.5" thickBot="1">
      <c r="A245" s="190" t="s">
        <v>291</v>
      </c>
      <c r="B245" s="33" t="s">
        <v>292</v>
      </c>
      <c r="C245" s="33"/>
      <c r="D245" s="191"/>
      <c r="E245" s="191"/>
      <c r="F245" s="191"/>
      <c r="G245" s="192">
        <f>SUM(G246:G252)</f>
        <v>0</v>
      </c>
      <c r="H245" s="193">
        <f>SUM(H246:H252)</f>
        <v>26017.85</v>
      </c>
    </row>
    <row r="246" spans="1:8" ht="12.75">
      <c r="A246" s="177" t="s">
        <v>293</v>
      </c>
      <c r="B246" s="37" t="s">
        <v>294</v>
      </c>
      <c r="C246" s="37"/>
      <c r="D246" s="41"/>
      <c r="E246" s="41"/>
      <c r="F246" s="41"/>
      <c r="G246" s="194"/>
      <c r="H246" s="195">
        <v>1807.14</v>
      </c>
    </row>
    <row r="247" spans="1:8" ht="12.75">
      <c r="A247" s="177" t="s">
        <v>295</v>
      </c>
      <c r="B247" s="37" t="s">
        <v>296</v>
      </c>
      <c r="C247" s="37"/>
      <c r="D247" s="41"/>
      <c r="E247" s="41"/>
      <c r="F247" s="41"/>
      <c r="G247" s="194"/>
      <c r="H247" s="195">
        <v>23480.2</v>
      </c>
    </row>
    <row r="248" spans="1:8" ht="12.75">
      <c r="A248" s="177" t="s">
        <v>297</v>
      </c>
      <c r="B248" s="37" t="s">
        <v>298</v>
      </c>
      <c r="C248" s="37"/>
      <c r="D248" s="41"/>
      <c r="E248" s="41"/>
      <c r="F248" s="41"/>
      <c r="G248" s="194"/>
      <c r="H248" s="195"/>
    </row>
    <row r="249" spans="1:8" ht="12.75">
      <c r="A249" s="196" t="s">
        <v>299</v>
      </c>
      <c r="B249" s="82" t="s">
        <v>219</v>
      </c>
      <c r="C249" s="82"/>
      <c r="D249" s="147"/>
      <c r="E249" s="147"/>
      <c r="F249" s="147"/>
      <c r="G249" s="194"/>
      <c r="H249" s="197"/>
    </row>
    <row r="250" spans="1:8" ht="12.75">
      <c r="A250" s="177" t="s">
        <v>300</v>
      </c>
      <c r="B250" s="37" t="s">
        <v>301</v>
      </c>
      <c r="C250" s="37"/>
      <c r="D250" s="41"/>
      <c r="E250" s="41"/>
      <c r="F250" s="41"/>
      <c r="G250" s="194"/>
      <c r="H250" s="195"/>
    </row>
    <row r="251" spans="1:8" ht="12.75">
      <c r="A251" s="177" t="s">
        <v>302</v>
      </c>
      <c r="B251" s="37" t="s">
        <v>303</v>
      </c>
      <c r="C251" s="37"/>
      <c r="D251" s="41"/>
      <c r="E251" s="41"/>
      <c r="F251" s="41"/>
      <c r="G251" s="198">
        <f>G199</f>
        <v>0</v>
      </c>
      <c r="H251" s="199">
        <f>H199</f>
        <v>730.51</v>
      </c>
    </row>
    <row r="252" spans="1:8" ht="13.5" thickBot="1">
      <c r="A252" s="200"/>
      <c r="B252" s="43" t="s">
        <v>304</v>
      </c>
      <c r="C252" s="201"/>
      <c r="D252" s="202"/>
      <c r="E252" s="44"/>
      <c r="F252" s="44"/>
      <c r="G252" s="203"/>
      <c r="H252" s="204"/>
    </row>
    <row r="253" spans="1:8" ht="13.5" thickBot="1">
      <c r="A253" s="190" t="s">
        <v>305</v>
      </c>
      <c r="B253" s="33" t="s">
        <v>306</v>
      </c>
      <c r="C253" s="33"/>
      <c r="D253" s="191"/>
      <c r="E253" s="191"/>
      <c r="F253" s="191"/>
      <c r="G253" s="205"/>
      <c r="H253" s="206"/>
    </row>
    <row r="254" spans="1:8" ht="13.5" thickBot="1">
      <c r="A254" s="190" t="s">
        <v>307</v>
      </c>
      <c r="B254" s="33" t="s">
        <v>308</v>
      </c>
      <c r="C254" s="191"/>
      <c r="D254" s="191"/>
      <c r="E254" s="191"/>
      <c r="F254" s="191"/>
      <c r="G254" s="192">
        <f>SUM(G255:G257)</f>
        <v>0</v>
      </c>
      <c r="H254" s="207">
        <f>SUM(H255:H257)</f>
        <v>0</v>
      </c>
    </row>
    <row r="255" spans="1:8" ht="12.75">
      <c r="A255" s="177" t="s">
        <v>309</v>
      </c>
      <c r="B255" s="37" t="s">
        <v>310</v>
      </c>
      <c r="C255" s="41"/>
      <c r="D255" s="41"/>
      <c r="E255" s="41"/>
      <c r="F255" s="41"/>
      <c r="G255" s="194"/>
      <c r="H255" s="195"/>
    </row>
    <row r="256" spans="1:8" ht="12.75">
      <c r="A256" s="177" t="s">
        <v>311</v>
      </c>
      <c r="B256" s="37" t="s">
        <v>312</v>
      </c>
      <c r="C256" s="41"/>
      <c r="D256" s="41"/>
      <c r="E256" s="41"/>
      <c r="F256" s="41"/>
      <c r="G256" s="194"/>
      <c r="H256" s="195"/>
    </row>
    <row r="257" spans="1:8" ht="13.5" thickBot="1">
      <c r="A257" s="200"/>
      <c r="B257" s="43" t="s">
        <v>313</v>
      </c>
      <c r="C257" s="202"/>
      <c r="D257" s="44"/>
      <c r="E257" s="44"/>
      <c r="F257" s="44"/>
      <c r="G257" s="203"/>
      <c r="H257" s="204"/>
    </row>
    <row r="258" spans="1:8" ht="13.5" thickBot="1">
      <c r="A258" s="190" t="s">
        <v>314</v>
      </c>
      <c r="B258" s="33" t="s">
        <v>315</v>
      </c>
      <c r="C258" s="191"/>
      <c r="D258" s="191"/>
      <c r="E258" s="191"/>
      <c r="F258" s="191"/>
      <c r="G258" s="192">
        <f>SUM(G259:G276)</f>
        <v>0</v>
      </c>
      <c r="H258" s="268">
        <f>SUM(H259:H276)</f>
        <v>31805.7</v>
      </c>
    </row>
    <row r="259" spans="1:8" s="209" customFormat="1" ht="12.75">
      <c r="A259" s="196" t="s">
        <v>316</v>
      </c>
      <c r="B259" s="82" t="s">
        <v>317</v>
      </c>
      <c r="C259" s="147"/>
      <c r="D259" s="208"/>
      <c r="E259" s="208"/>
      <c r="F259" s="208"/>
      <c r="G259" s="309"/>
      <c r="H259" s="311"/>
    </row>
    <row r="260" spans="1:8" ht="12.75">
      <c r="A260" s="177" t="s">
        <v>318</v>
      </c>
      <c r="B260" s="37" t="s">
        <v>319</v>
      </c>
      <c r="C260" s="41"/>
      <c r="D260" s="41"/>
      <c r="E260" s="41"/>
      <c r="F260" s="41"/>
      <c r="G260" s="194"/>
      <c r="H260" s="195">
        <v>4735.12</v>
      </c>
    </row>
    <row r="261" spans="1:8" ht="12.75">
      <c r="A261" s="177" t="s">
        <v>320</v>
      </c>
      <c r="B261" s="37" t="s">
        <v>321</v>
      </c>
      <c r="C261" s="41"/>
      <c r="D261" s="41"/>
      <c r="E261" s="41"/>
      <c r="F261" s="41"/>
      <c r="G261" s="194"/>
      <c r="H261" s="195"/>
    </row>
    <row r="262" spans="1:8" ht="12.75">
      <c r="A262" s="177" t="s">
        <v>322</v>
      </c>
      <c r="B262" s="37" t="s">
        <v>323</v>
      </c>
      <c r="C262" s="41"/>
      <c r="D262" s="41"/>
      <c r="E262" s="41"/>
      <c r="F262" s="41"/>
      <c r="G262" s="194"/>
      <c r="H262" s="195">
        <v>9635.23</v>
      </c>
    </row>
    <row r="263" spans="1:8" ht="12.75">
      <c r="A263" s="177" t="s">
        <v>324</v>
      </c>
      <c r="B263" s="37" t="s">
        <v>325</v>
      </c>
      <c r="C263" s="41"/>
      <c r="D263" s="41"/>
      <c r="E263" s="41"/>
      <c r="F263" s="41"/>
      <c r="G263" s="194"/>
      <c r="H263" s="195"/>
    </row>
    <row r="264" spans="1:8" ht="12.75">
      <c r="A264" s="177" t="s">
        <v>326</v>
      </c>
      <c r="B264" s="37" t="s">
        <v>327</v>
      </c>
      <c r="C264" s="41"/>
      <c r="D264" s="41"/>
      <c r="E264" s="41"/>
      <c r="F264" s="41"/>
      <c r="G264" s="194"/>
      <c r="H264" s="195"/>
    </row>
    <row r="265" spans="1:8" ht="12.75">
      <c r="A265" s="177" t="s">
        <v>328</v>
      </c>
      <c r="B265" s="37" t="s">
        <v>329</v>
      </c>
      <c r="C265" s="41"/>
      <c r="D265" s="41"/>
      <c r="E265" s="41"/>
      <c r="F265" s="41"/>
      <c r="G265" s="194"/>
      <c r="H265" s="195"/>
    </row>
    <row r="266" spans="1:8" ht="12.75">
      <c r="A266" s="177" t="s">
        <v>330</v>
      </c>
      <c r="B266" s="92" t="s">
        <v>331</v>
      </c>
      <c r="C266" s="41"/>
      <c r="D266" s="41"/>
      <c r="E266" s="41"/>
      <c r="F266" s="41"/>
      <c r="G266" s="194"/>
      <c r="H266" s="195">
        <v>10569.08</v>
      </c>
    </row>
    <row r="267" spans="1:8" ht="12.75">
      <c r="A267" s="177" t="s">
        <v>332</v>
      </c>
      <c r="B267" s="37" t="s">
        <v>333</v>
      </c>
      <c r="C267" s="41"/>
      <c r="D267" s="41"/>
      <c r="E267" s="41"/>
      <c r="F267" s="41"/>
      <c r="G267" s="194"/>
      <c r="H267" s="195"/>
    </row>
    <row r="268" spans="1:8" ht="12.75">
      <c r="A268" s="177" t="s">
        <v>334</v>
      </c>
      <c r="B268" s="37" t="s">
        <v>335</v>
      </c>
      <c r="C268" s="41"/>
      <c r="D268" s="41"/>
      <c r="E268" s="41"/>
      <c r="F268" s="41"/>
      <c r="G268" s="194"/>
      <c r="H268" s="195"/>
    </row>
    <row r="269" spans="1:8" ht="12.75">
      <c r="A269" s="177" t="s">
        <v>336</v>
      </c>
      <c r="B269" s="37" t="s">
        <v>337</v>
      </c>
      <c r="C269" s="41"/>
      <c r="D269" s="41"/>
      <c r="E269" s="41"/>
      <c r="F269" s="41"/>
      <c r="G269" s="194"/>
      <c r="H269" s="195"/>
    </row>
    <row r="270" spans="1:8" ht="12.75">
      <c r="A270" s="177" t="s">
        <v>338</v>
      </c>
      <c r="B270" s="37" t="s">
        <v>339</v>
      </c>
      <c r="C270" s="41"/>
      <c r="D270" s="41"/>
      <c r="E270" s="41"/>
      <c r="F270" s="41"/>
      <c r="G270" s="194"/>
      <c r="H270" s="195"/>
    </row>
    <row r="271" spans="1:8" ht="12.75">
      <c r="A271" s="177" t="s">
        <v>340</v>
      </c>
      <c r="B271" s="37" t="s">
        <v>341</v>
      </c>
      <c r="C271" s="41"/>
      <c r="D271" s="41"/>
      <c r="E271" s="41"/>
      <c r="F271" s="41"/>
      <c r="G271" s="194"/>
      <c r="H271" s="195"/>
    </row>
    <row r="272" spans="1:8" ht="12.75">
      <c r="A272" s="177" t="s">
        <v>342</v>
      </c>
      <c r="B272" s="37" t="s">
        <v>343</v>
      </c>
      <c r="C272" s="41"/>
      <c r="D272" s="41"/>
      <c r="E272" s="41"/>
      <c r="F272" s="41"/>
      <c r="G272" s="194"/>
      <c r="H272" s="195"/>
    </row>
    <row r="273" spans="1:8" ht="12.75">
      <c r="A273" s="177" t="s">
        <v>344</v>
      </c>
      <c r="B273" s="37" t="s">
        <v>345</v>
      </c>
      <c r="C273" s="41"/>
      <c r="D273" s="41"/>
      <c r="E273" s="41"/>
      <c r="F273" s="41"/>
      <c r="G273" s="194"/>
      <c r="H273" s="195">
        <v>1278.23</v>
      </c>
    </row>
    <row r="274" spans="1:8" ht="12.75">
      <c r="A274" s="177" t="s">
        <v>346</v>
      </c>
      <c r="B274" s="37" t="s">
        <v>347</v>
      </c>
      <c r="C274" s="41"/>
      <c r="D274" s="41"/>
      <c r="E274" s="41"/>
      <c r="F274" s="41"/>
      <c r="G274" s="194"/>
      <c r="H274" s="195"/>
    </row>
    <row r="275" spans="1:8" ht="12.75">
      <c r="A275" s="177" t="s">
        <v>348</v>
      </c>
      <c r="B275" s="37" t="s">
        <v>349</v>
      </c>
      <c r="C275" s="41"/>
      <c r="D275" s="41"/>
      <c r="E275" s="41"/>
      <c r="F275" s="41"/>
      <c r="G275" s="194"/>
      <c r="H275" s="195">
        <v>5588.04</v>
      </c>
    </row>
    <row r="276" spans="1:8" ht="13.5" thickBot="1">
      <c r="A276" s="36"/>
      <c r="B276" s="37" t="s">
        <v>350</v>
      </c>
      <c r="C276" s="41"/>
      <c r="D276" s="41"/>
      <c r="E276" s="41"/>
      <c r="F276" s="41"/>
      <c r="G276" s="210"/>
      <c r="H276" s="195"/>
    </row>
    <row r="277" spans="1:8" ht="13.5" thickBot="1">
      <c r="A277" s="190" t="s">
        <v>351</v>
      </c>
      <c r="B277" s="33" t="s">
        <v>352</v>
      </c>
      <c r="C277" s="191"/>
      <c r="D277" s="191"/>
      <c r="E277" s="191"/>
      <c r="F277" s="191"/>
      <c r="G277" s="192">
        <f>SUM(G278:G282)</f>
        <v>0</v>
      </c>
      <c r="H277" s="207">
        <f>SUM(H278:H282)</f>
        <v>2183.96</v>
      </c>
    </row>
    <row r="278" spans="1:8" ht="12.75">
      <c r="A278" s="177" t="s">
        <v>353</v>
      </c>
      <c r="B278" s="37" t="s">
        <v>354</v>
      </c>
      <c r="C278" s="41"/>
      <c r="D278" s="41"/>
      <c r="E278" s="41"/>
      <c r="F278" s="41"/>
      <c r="G278" s="194"/>
      <c r="H278" s="195">
        <v>600.9</v>
      </c>
    </row>
    <row r="279" spans="1:8" ht="12.75">
      <c r="A279" s="177" t="s">
        <v>355</v>
      </c>
      <c r="B279" s="37" t="s">
        <v>356</v>
      </c>
      <c r="C279" s="41"/>
      <c r="D279" s="41"/>
      <c r="E279" s="41"/>
      <c r="F279" s="41"/>
      <c r="G279" s="194"/>
      <c r="H279" s="195"/>
    </row>
    <row r="280" spans="1:8" ht="12.75">
      <c r="A280" s="177" t="s">
        <v>357</v>
      </c>
      <c r="B280" s="37" t="s">
        <v>358</v>
      </c>
      <c r="C280" s="41"/>
      <c r="D280" s="41"/>
      <c r="E280" s="41"/>
      <c r="F280" s="41"/>
      <c r="G280" s="194"/>
      <c r="H280" s="195"/>
    </row>
    <row r="281" spans="1:8" ht="12.75">
      <c r="A281" s="177" t="s">
        <v>359</v>
      </c>
      <c r="B281" s="41" t="s">
        <v>360</v>
      </c>
      <c r="C281" s="41"/>
      <c r="D281" s="41"/>
      <c r="E281" s="41"/>
      <c r="F281" s="41"/>
      <c r="G281" s="194"/>
      <c r="H281" s="195"/>
    </row>
    <row r="282" spans="1:8" ht="13.5" thickBot="1">
      <c r="A282" s="200"/>
      <c r="B282" s="43" t="s">
        <v>361</v>
      </c>
      <c r="C282" s="202"/>
      <c r="D282" s="44"/>
      <c r="E282" s="44"/>
      <c r="F282" s="44"/>
      <c r="G282" s="203"/>
      <c r="H282" s="204">
        <v>1583.06</v>
      </c>
    </row>
    <row r="283" spans="1:8" ht="13.5" thickBot="1">
      <c r="A283" s="190" t="s">
        <v>362</v>
      </c>
      <c r="B283" s="33" t="s">
        <v>363</v>
      </c>
      <c r="C283" s="191"/>
      <c r="D283" s="191"/>
      <c r="E283" s="191"/>
      <c r="F283" s="191"/>
      <c r="G283" s="192">
        <f>SUM(G284:G293)</f>
        <v>0</v>
      </c>
      <c r="H283" s="193">
        <f>SUM(H284:H293)</f>
        <v>3209.78</v>
      </c>
    </row>
    <row r="284" spans="1:8" ht="12.75">
      <c r="A284" s="177" t="s">
        <v>364</v>
      </c>
      <c r="B284" s="37" t="s">
        <v>365</v>
      </c>
      <c r="C284" s="41"/>
      <c r="D284" s="41"/>
      <c r="E284" s="41"/>
      <c r="F284" s="41"/>
      <c r="G284" s="194"/>
      <c r="H284" s="195"/>
    </row>
    <row r="285" spans="1:8" ht="12.75">
      <c r="A285" s="177" t="s">
        <v>366</v>
      </c>
      <c r="B285" s="37" t="s">
        <v>367</v>
      </c>
      <c r="C285" s="41"/>
      <c r="D285" s="41"/>
      <c r="E285" s="41"/>
      <c r="F285" s="41"/>
      <c r="G285" s="194"/>
      <c r="H285" s="195">
        <v>1477.09</v>
      </c>
    </row>
    <row r="286" spans="1:8" ht="12.75">
      <c r="A286" s="177" t="s">
        <v>368</v>
      </c>
      <c r="B286" s="37" t="s">
        <v>369</v>
      </c>
      <c r="C286" s="41"/>
      <c r="D286" s="41"/>
      <c r="E286" s="41"/>
      <c r="F286" s="41"/>
      <c r="G286" s="194"/>
      <c r="H286" s="195"/>
    </row>
    <row r="287" spans="1:8" ht="12.75">
      <c r="A287" s="177" t="s">
        <v>370</v>
      </c>
      <c r="B287" s="37" t="s">
        <v>371</v>
      </c>
      <c r="C287" s="41"/>
      <c r="D287" s="41"/>
      <c r="E287" s="41"/>
      <c r="F287" s="41"/>
      <c r="G287" s="194"/>
      <c r="H287" s="195">
        <v>1594.64</v>
      </c>
    </row>
    <row r="288" spans="1:8" ht="12.75">
      <c r="A288" s="177" t="s">
        <v>372</v>
      </c>
      <c r="B288" s="37" t="s">
        <v>373</v>
      </c>
      <c r="C288" s="41"/>
      <c r="D288" s="41"/>
      <c r="E288" s="41"/>
      <c r="F288" s="41"/>
      <c r="G288" s="194"/>
      <c r="H288" s="195"/>
    </row>
    <row r="289" spans="1:8" ht="12.75">
      <c r="A289" s="177" t="s">
        <v>374</v>
      </c>
      <c r="B289" s="37" t="s">
        <v>375</v>
      </c>
      <c r="C289" s="41"/>
      <c r="D289" s="41"/>
      <c r="E289" s="41"/>
      <c r="F289" s="41"/>
      <c r="G289" s="194"/>
      <c r="H289" s="195"/>
    </row>
    <row r="290" spans="1:8" ht="12.75">
      <c r="A290" s="177" t="s">
        <v>376</v>
      </c>
      <c r="B290" s="37" t="s">
        <v>377</v>
      </c>
      <c r="C290" s="41"/>
      <c r="D290" s="41"/>
      <c r="E290" s="41"/>
      <c r="F290" s="41"/>
      <c r="G290" s="194"/>
      <c r="H290" s="195">
        <v>138.05</v>
      </c>
    </row>
    <row r="291" spans="1:8" ht="12.75">
      <c r="A291" s="177" t="s">
        <v>378</v>
      </c>
      <c r="B291" s="37" t="s">
        <v>379</v>
      </c>
      <c r="C291" s="41"/>
      <c r="D291" s="41"/>
      <c r="E291" s="41"/>
      <c r="F291" s="41"/>
      <c r="G291" s="194"/>
      <c r="H291" s="195"/>
    </row>
    <row r="292" spans="1:8" ht="12.75">
      <c r="A292" s="177" t="s">
        <v>380</v>
      </c>
      <c r="B292" s="37" t="s">
        <v>381</v>
      </c>
      <c r="C292" s="41"/>
      <c r="D292" s="41"/>
      <c r="E292" s="41"/>
      <c r="F292" s="41"/>
      <c r="G292" s="194"/>
      <c r="H292" s="195"/>
    </row>
    <row r="293" spans="1:8" ht="13.5" thickBot="1">
      <c r="A293" s="200"/>
      <c r="B293" s="43" t="s">
        <v>382</v>
      </c>
      <c r="C293" s="211"/>
      <c r="D293" s="211"/>
      <c r="E293" s="211"/>
      <c r="F293" s="211"/>
      <c r="G293" s="194"/>
      <c r="H293" s="195"/>
    </row>
    <row r="294" spans="1:8" ht="13.5" thickBot="1">
      <c r="A294" s="190" t="s">
        <v>383</v>
      </c>
      <c r="B294" s="33" t="s">
        <v>384</v>
      </c>
      <c r="C294" s="191"/>
      <c r="D294" s="191"/>
      <c r="E294" s="191"/>
      <c r="F294" s="191"/>
      <c r="G294" s="192">
        <f>SUM(G295:G300)</f>
        <v>0</v>
      </c>
      <c r="H294" s="193">
        <f>SUM(H295:H300)</f>
        <v>287.06</v>
      </c>
    </row>
    <row r="295" spans="1:8" ht="12.75">
      <c r="A295" s="177" t="s">
        <v>385</v>
      </c>
      <c r="B295" s="37" t="s">
        <v>386</v>
      </c>
      <c r="C295" s="41"/>
      <c r="D295" s="41"/>
      <c r="E295" s="41"/>
      <c r="F295" s="41"/>
      <c r="G295" s="194"/>
      <c r="H295" s="195"/>
    </row>
    <row r="296" spans="1:8" ht="12.75">
      <c r="A296" s="177" t="s">
        <v>387</v>
      </c>
      <c r="B296" s="37" t="s">
        <v>388</v>
      </c>
      <c r="C296" s="41"/>
      <c r="D296" s="41"/>
      <c r="E296" s="41"/>
      <c r="F296" s="41"/>
      <c r="G296" s="194"/>
      <c r="H296" s="195">
        <v>287.06</v>
      </c>
    </row>
    <row r="297" spans="1:8" ht="12.75">
      <c r="A297" s="177" t="s">
        <v>389</v>
      </c>
      <c r="B297" s="37" t="s">
        <v>390</v>
      </c>
      <c r="C297" s="41"/>
      <c r="D297" s="41"/>
      <c r="E297" s="41"/>
      <c r="F297" s="41"/>
      <c r="G297" s="194"/>
      <c r="H297" s="195"/>
    </row>
    <row r="298" spans="1:8" ht="12.75">
      <c r="A298" s="177" t="s">
        <v>391</v>
      </c>
      <c r="B298" s="37" t="s">
        <v>392</v>
      </c>
      <c r="C298" s="41"/>
      <c r="D298" s="41"/>
      <c r="E298" s="41"/>
      <c r="F298" s="41"/>
      <c r="G298" s="194"/>
      <c r="H298" s="195"/>
    </row>
    <row r="299" spans="1:8" ht="12.75">
      <c r="A299" s="177" t="s">
        <v>393</v>
      </c>
      <c r="B299" s="37" t="s">
        <v>394</v>
      </c>
      <c r="C299" s="41"/>
      <c r="D299" s="41"/>
      <c r="E299" s="41"/>
      <c r="F299" s="41"/>
      <c r="G299" s="194"/>
      <c r="H299" s="195"/>
    </row>
    <row r="300" spans="1:8" ht="13.5" thickBot="1">
      <c r="A300" s="105"/>
      <c r="B300" s="43" t="s">
        <v>395</v>
      </c>
      <c r="C300" s="44"/>
      <c r="D300" s="44"/>
      <c r="E300" s="44"/>
      <c r="F300" s="44"/>
      <c r="G300" s="203"/>
      <c r="H300" s="204"/>
    </row>
    <row r="301" spans="1:8" ht="13.5" thickBot="1">
      <c r="A301" s="190" t="s">
        <v>396</v>
      </c>
      <c r="B301" s="33" t="s">
        <v>397</v>
      </c>
      <c r="C301" s="191"/>
      <c r="D301" s="191"/>
      <c r="E301" s="191"/>
      <c r="F301" s="191"/>
      <c r="G301" s="192">
        <f>SUM(G302:G326)</f>
        <v>0</v>
      </c>
      <c r="H301" s="193">
        <f>SUM(H302:H326)</f>
        <v>26860.17</v>
      </c>
    </row>
    <row r="302" spans="1:8" ht="12.75">
      <c r="A302" s="173" t="s">
        <v>398</v>
      </c>
      <c r="B302" s="49" t="s">
        <v>399</v>
      </c>
      <c r="C302" s="212"/>
      <c r="D302" s="212"/>
      <c r="E302" s="212"/>
      <c r="F302" s="212"/>
      <c r="G302" s="213"/>
      <c r="H302" s="214"/>
    </row>
    <row r="303" spans="1:8" ht="12.75">
      <c r="A303" s="177" t="s">
        <v>400</v>
      </c>
      <c r="B303" s="37" t="s">
        <v>401</v>
      </c>
      <c r="C303" s="41"/>
      <c r="D303" s="41"/>
      <c r="E303" s="41"/>
      <c r="F303" s="41"/>
      <c r="G303" s="194"/>
      <c r="H303" s="195"/>
    </row>
    <row r="304" spans="1:8" ht="12.75">
      <c r="A304" s="177" t="s">
        <v>402</v>
      </c>
      <c r="B304" s="37" t="s">
        <v>403</v>
      </c>
      <c r="C304" s="41"/>
      <c r="D304" s="41"/>
      <c r="E304" s="41"/>
      <c r="F304" s="41"/>
      <c r="G304" s="194"/>
      <c r="H304" s="195"/>
    </row>
    <row r="305" spans="1:8" ht="12.75">
      <c r="A305" s="196" t="s">
        <v>404</v>
      </c>
      <c r="B305" s="82" t="s">
        <v>405</v>
      </c>
      <c r="C305" s="147"/>
      <c r="D305" s="147"/>
      <c r="E305" s="147"/>
      <c r="F305" s="147"/>
      <c r="G305" s="194"/>
      <c r="H305" s="195"/>
    </row>
    <row r="306" spans="1:8" ht="12.75">
      <c r="A306" s="177" t="s">
        <v>406</v>
      </c>
      <c r="B306" s="37" t="s">
        <v>407</v>
      </c>
      <c r="C306" s="41"/>
      <c r="D306" s="41"/>
      <c r="E306" s="41"/>
      <c r="F306" s="41"/>
      <c r="G306" s="194"/>
      <c r="H306" s="195">
        <v>518.32</v>
      </c>
    </row>
    <row r="307" spans="1:8" ht="12.75">
      <c r="A307" s="177" t="s">
        <v>408</v>
      </c>
      <c r="B307" s="37" t="s">
        <v>409</v>
      </c>
      <c r="C307" s="41"/>
      <c r="D307" s="41"/>
      <c r="E307" s="41"/>
      <c r="F307" s="41"/>
      <c r="G307" s="194"/>
      <c r="H307" s="195">
        <v>280.5</v>
      </c>
    </row>
    <row r="308" spans="1:8" ht="12.75">
      <c r="A308" s="196" t="s">
        <v>410</v>
      </c>
      <c r="B308" s="82" t="s">
        <v>411</v>
      </c>
      <c r="C308" s="147"/>
      <c r="D308" s="147"/>
      <c r="E308" s="147"/>
      <c r="F308" s="147"/>
      <c r="G308" s="194"/>
      <c r="H308" s="195"/>
    </row>
    <row r="309" spans="1:8" ht="12.75">
      <c r="A309" s="177" t="s">
        <v>412</v>
      </c>
      <c r="B309" s="37" t="s">
        <v>413</v>
      </c>
      <c r="C309" s="41"/>
      <c r="D309" s="41"/>
      <c r="E309" s="41"/>
      <c r="F309" s="41"/>
      <c r="G309" s="194"/>
      <c r="H309" s="195"/>
    </row>
    <row r="310" spans="1:8" ht="12.75">
      <c r="A310" s="177" t="s">
        <v>414</v>
      </c>
      <c r="B310" s="37" t="s">
        <v>415</v>
      </c>
      <c r="C310" s="41"/>
      <c r="D310" s="41"/>
      <c r="E310" s="41"/>
      <c r="F310" s="41"/>
      <c r="G310" s="194"/>
      <c r="H310" s="195"/>
    </row>
    <row r="311" spans="1:8" ht="12.75">
      <c r="A311" s="177" t="s">
        <v>416</v>
      </c>
      <c r="B311" s="37" t="s">
        <v>417</v>
      </c>
      <c r="C311" s="41"/>
      <c r="D311" s="41"/>
      <c r="E311" s="41"/>
      <c r="F311" s="41"/>
      <c r="G311" s="194"/>
      <c r="H311" s="195">
        <v>6119.77</v>
      </c>
    </row>
    <row r="312" spans="1:8" ht="12.75">
      <c r="A312" s="177" t="s">
        <v>418</v>
      </c>
      <c r="B312" s="37" t="s">
        <v>419</v>
      </c>
      <c r="C312" s="41"/>
      <c r="D312" s="41"/>
      <c r="E312" s="41"/>
      <c r="F312" s="41"/>
      <c r="G312" s="194"/>
      <c r="H312" s="195">
        <v>8835.39</v>
      </c>
    </row>
    <row r="313" spans="1:8" ht="12.75">
      <c r="A313" s="177" t="s">
        <v>420</v>
      </c>
      <c r="B313" s="37" t="s">
        <v>421</v>
      </c>
      <c r="C313" s="41"/>
      <c r="D313" s="41"/>
      <c r="E313" s="41"/>
      <c r="F313" s="41"/>
      <c r="G313" s="194"/>
      <c r="H313" s="195">
        <v>5152.88</v>
      </c>
    </row>
    <row r="314" spans="1:8" ht="12.75">
      <c r="A314" s="177" t="s">
        <v>422</v>
      </c>
      <c r="B314" s="37" t="s">
        <v>423</v>
      </c>
      <c r="C314" s="41"/>
      <c r="D314" s="41"/>
      <c r="E314" s="41"/>
      <c r="F314" s="41"/>
      <c r="G314" s="194"/>
      <c r="H314" s="195"/>
    </row>
    <row r="315" spans="1:8" ht="12.75">
      <c r="A315" s="177" t="s">
        <v>424</v>
      </c>
      <c r="B315" s="37" t="s">
        <v>425</v>
      </c>
      <c r="C315" s="41"/>
      <c r="D315" s="41"/>
      <c r="E315" s="41"/>
      <c r="F315" s="41"/>
      <c r="G315" s="194"/>
      <c r="H315" s="195"/>
    </row>
    <row r="316" spans="1:8" ht="12.75">
      <c r="A316" s="177" t="s">
        <v>426</v>
      </c>
      <c r="B316" s="37" t="s">
        <v>427</v>
      </c>
      <c r="C316" s="41"/>
      <c r="D316" s="41"/>
      <c r="E316" s="41"/>
      <c r="F316" s="41"/>
      <c r="G316" s="194"/>
      <c r="H316" s="195"/>
    </row>
    <row r="317" spans="1:8" ht="12.75">
      <c r="A317" s="177" t="s">
        <v>428</v>
      </c>
      <c r="B317" s="37" t="s">
        <v>429</v>
      </c>
      <c r="C317" s="41"/>
      <c r="D317" s="41"/>
      <c r="E317" s="41"/>
      <c r="F317" s="41"/>
      <c r="G317" s="194"/>
      <c r="H317" s="195"/>
    </row>
    <row r="318" spans="1:8" ht="12.75">
      <c r="A318" s="177" t="s">
        <v>430</v>
      </c>
      <c r="B318" s="37" t="s">
        <v>431</v>
      </c>
      <c r="C318" s="41"/>
      <c r="D318" s="41"/>
      <c r="E318" s="41"/>
      <c r="F318" s="41"/>
      <c r="G318" s="194"/>
      <c r="H318" s="195">
        <v>3320.87</v>
      </c>
    </row>
    <row r="319" spans="1:8" ht="12.75">
      <c r="A319" s="177" t="s">
        <v>432</v>
      </c>
      <c r="B319" s="37" t="s">
        <v>433</v>
      </c>
      <c r="C319" s="41"/>
      <c r="D319" s="41"/>
      <c r="E319" s="41"/>
      <c r="F319" s="41"/>
      <c r="G319" s="194"/>
      <c r="H319" s="195"/>
    </row>
    <row r="320" spans="1:8" ht="12.75">
      <c r="A320" s="177" t="s">
        <v>434</v>
      </c>
      <c r="B320" s="37" t="s">
        <v>435</v>
      </c>
      <c r="C320" s="41"/>
      <c r="D320" s="41"/>
      <c r="E320" s="41"/>
      <c r="F320" s="41"/>
      <c r="G320" s="194"/>
      <c r="H320" s="195"/>
    </row>
    <row r="321" spans="1:8" ht="12.75">
      <c r="A321" s="177" t="s">
        <v>436</v>
      </c>
      <c r="B321" s="37" t="s">
        <v>437</v>
      </c>
      <c r="C321" s="41"/>
      <c r="D321" s="41"/>
      <c r="E321" s="41"/>
      <c r="F321" s="41"/>
      <c r="G321" s="194"/>
      <c r="H321" s="195"/>
    </row>
    <row r="322" spans="1:8" ht="12.75">
      <c r="A322" s="196" t="s">
        <v>438</v>
      </c>
      <c r="B322" s="82" t="s">
        <v>439</v>
      </c>
      <c r="C322" s="147"/>
      <c r="D322" s="147"/>
      <c r="E322" s="147"/>
      <c r="F322" s="147"/>
      <c r="G322" s="194"/>
      <c r="H322" s="195"/>
    </row>
    <row r="323" spans="1:8" ht="12.75">
      <c r="A323" s="177" t="s">
        <v>440</v>
      </c>
      <c r="B323" s="37" t="s">
        <v>441</v>
      </c>
      <c r="C323" s="41"/>
      <c r="D323" s="41"/>
      <c r="E323" s="41"/>
      <c r="F323" s="41"/>
      <c r="G323" s="194"/>
      <c r="H323" s="195">
        <v>611.09</v>
      </c>
    </row>
    <row r="324" spans="1:8" ht="12.75">
      <c r="A324" s="177" t="s">
        <v>442</v>
      </c>
      <c r="B324" s="37" t="s">
        <v>443</v>
      </c>
      <c r="C324" s="41"/>
      <c r="D324" s="41"/>
      <c r="E324" s="41"/>
      <c r="F324" s="41"/>
      <c r="G324" s="194"/>
      <c r="H324" s="195"/>
    </row>
    <row r="325" spans="1:8" ht="12.75">
      <c r="A325" s="177" t="s">
        <v>444</v>
      </c>
      <c r="B325" s="37" t="s">
        <v>445</v>
      </c>
      <c r="C325" s="41"/>
      <c r="D325" s="41"/>
      <c r="E325" s="41"/>
      <c r="F325" s="41"/>
      <c r="G325" s="194"/>
      <c r="H325" s="195">
        <v>2021.35</v>
      </c>
    </row>
    <row r="326" spans="1:8" ht="13.5" thickBot="1">
      <c r="A326" s="200"/>
      <c r="B326" s="43" t="s">
        <v>446</v>
      </c>
      <c r="C326" s="44"/>
      <c r="D326" s="44"/>
      <c r="E326" s="44"/>
      <c r="F326" s="44"/>
      <c r="G326" s="203"/>
      <c r="H326" s="204"/>
    </row>
    <row r="327" spans="1:8" ht="13.5" thickBot="1">
      <c r="A327" s="190" t="s">
        <v>447</v>
      </c>
      <c r="B327" s="33" t="s">
        <v>448</v>
      </c>
      <c r="C327" s="191"/>
      <c r="D327" s="191"/>
      <c r="E327" s="191"/>
      <c r="F327" s="191"/>
      <c r="G327" s="192">
        <f>SUM(G328:G340)</f>
        <v>0</v>
      </c>
      <c r="H327" s="207">
        <f>SUM(H328:H340)</f>
        <v>67508.98999999999</v>
      </c>
    </row>
    <row r="328" spans="1:8" ht="12.75">
      <c r="A328" s="177" t="s">
        <v>449</v>
      </c>
      <c r="B328" s="37" t="s">
        <v>450</v>
      </c>
      <c r="C328" s="41"/>
      <c r="D328" s="41"/>
      <c r="E328" s="41"/>
      <c r="F328" s="41"/>
      <c r="G328" s="194"/>
      <c r="H328" s="195">
        <v>22321.3</v>
      </c>
    </row>
    <row r="329" spans="1:8" ht="12.75">
      <c r="A329" s="196" t="s">
        <v>451</v>
      </c>
      <c r="B329" s="82" t="s">
        <v>452</v>
      </c>
      <c r="C329" s="147"/>
      <c r="D329" s="147"/>
      <c r="E329" s="147"/>
      <c r="F329" s="147"/>
      <c r="G329" s="194"/>
      <c r="H329" s="195"/>
    </row>
    <row r="330" spans="1:8" ht="12.75">
      <c r="A330" s="196" t="s">
        <v>453</v>
      </c>
      <c r="B330" s="82" t="s">
        <v>454</v>
      </c>
      <c r="C330" s="147"/>
      <c r="D330" s="147"/>
      <c r="E330" s="147"/>
      <c r="F330" s="147"/>
      <c r="G330" s="194"/>
      <c r="H330" s="195"/>
    </row>
    <row r="331" spans="1:8" ht="12.75">
      <c r="A331" s="196" t="s">
        <v>455</v>
      </c>
      <c r="B331" s="82" t="s">
        <v>456</v>
      </c>
      <c r="C331" s="147"/>
      <c r="D331" s="147"/>
      <c r="E331" s="147"/>
      <c r="F331" s="147"/>
      <c r="G331" s="194"/>
      <c r="H331" s="195">
        <v>40080.76</v>
      </c>
    </row>
    <row r="332" spans="1:8" ht="12.75">
      <c r="A332" s="196" t="s">
        <v>457</v>
      </c>
      <c r="B332" s="82" t="s">
        <v>458</v>
      </c>
      <c r="C332" s="147"/>
      <c r="D332" s="147"/>
      <c r="E332" s="147"/>
      <c r="F332" s="147"/>
      <c r="G332" s="194"/>
      <c r="H332" s="195"/>
    </row>
    <row r="333" spans="1:8" ht="12.75">
      <c r="A333" s="177" t="s">
        <v>459</v>
      </c>
      <c r="B333" s="37" t="s">
        <v>460</v>
      </c>
      <c r="C333" s="41"/>
      <c r="D333" s="41"/>
      <c r="E333" s="41"/>
      <c r="F333" s="41"/>
      <c r="G333" s="194"/>
      <c r="H333" s="195"/>
    </row>
    <row r="334" spans="1:8" ht="12.75">
      <c r="A334" s="177" t="s">
        <v>461</v>
      </c>
      <c r="B334" s="37" t="s">
        <v>462</v>
      </c>
      <c r="C334" s="41"/>
      <c r="D334" s="41"/>
      <c r="E334" s="41"/>
      <c r="F334" s="41"/>
      <c r="G334" s="194"/>
      <c r="H334" s="195"/>
    </row>
    <row r="335" spans="1:8" ht="12.75">
      <c r="A335" s="177" t="s">
        <v>463</v>
      </c>
      <c r="B335" s="37" t="s">
        <v>464</v>
      </c>
      <c r="C335" s="41"/>
      <c r="D335" s="41"/>
      <c r="E335" s="41"/>
      <c r="F335" s="41"/>
      <c r="G335" s="194"/>
      <c r="H335" s="195"/>
    </row>
    <row r="336" spans="1:8" ht="12.75">
      <c r="A336" s="177" t="s">
        <v>465</v>
      </c>
      <c r="B336" s="37" t="s">
        <v>552</v>
      </c>
      <c r="C336" s="41"/>
      <c r="D336" s="41"/>
      <c r="E336" s="41"/>
      <c r="F336" s="41"/>
      <c r="G336" s="194"/>
      <c r="H336" s="195"/>
    </row>
    <row r="337" spans="1:8" ht="12.75">
      <c r="A337" s="177" t="s">
        <v>466</v>
      </c>
      <c r="B337" s="37" t="s">
        <v>467</v>
      </c>
      <c r="C337" s="41"/>
      <c r="D337" s="41"/>
      <c r="E337" s="41"/>
      <c r="F337" s="41"/>
      <c r="G337" s="194"/>
      <c r="H337" s="195">
        <v>5106.93</v>
      </c>
    </row>
    <row r="338" spans="1:8" ht="12.75">
      <c r="A338" s="196" t="s">
        <v>468</v>
      </c>
      <c r="B338" s="147" t="s">
        <v>469</v>
      </c>
      <c r="C338" s="147"/>
      <c r="D338" s="147"/>
      <c r="E338" s="147"/>
      <c r="F338" s="147"/>
      <c r="G338" s="194"/>
      <c r="H338" s="195"/>
    </row>
    <row r="339" spans="1:8" ht="12.75">
      <c r="A339" s="196" t="s">
        <v>470</v>
      </c>
      <c r="B339" s="147" t="s">
        <v>471</v>
      </c>
      <c r="C339" s="147"/>
      <c r="D339" s="147"/>
      <c r="E339" s="147"/>
      <c r="F339" s="147"/>
      <c r="G339" s="194"/>
      <c r="H339" s="195"/>
    </row>
    <row r="340" spans="1:8" ht="13.5" thickBot="1">
      <c r="A340" s="200"/>
      <c r="B340" s="43" t="s">
        <v>472</v>
      </c>
      <c r="C340" s="202"/>
      <c r="D340" s="44"/>
      <c r="E340" s="44"/>
      <c r="F340" s="44"/>
      <c r="G340" s="215"/>
      <c r="H340" s="204"/>
    </row>
    <row r="341" spans="1:8" ht="13.5" thickBot="1">
      <c r="A341" s="190" t="s">
        <v>473</v>
      </c>
      <c r="B341" s="33" t="s">
        <v>474</v>
      </c>
      <c r="C341" s="191"/>
      <c r="D341" s="191"/>
      <c r="E341" s="191"/>
      <c r="F341" s="191"/>
      <c r="G341" s="192">
        <f>SUM(G342:G357)</f>
        <v>0</v>
      </c>
      <c r="H341" s="193">
        <f>SUM(H342:H357)</f>
        <v>17434.96</v>
      </c>
    </row>
    <row r="342" spans="1:8" ht="12.75">
      <c r="A342" s="196" t="s">
        <v>475</v>
      </c>
      <c r="B342" s="82" t="s">
        <v>476</v>
      </c>
      <c r="C342" s="147"/>
      <c r="D342" s="147"/>
      <c r="E342" s="147"/>
      <c r="F342" s="147"/>
      <c r="G342" s="194"/>
      <c r="H342" s="195"/>
    </row>
    <row r="343" spans="1:8" ht="12.75">
      <c r="A343" s="177" t="s">
        <v>477</v>
      </c>
      <c r="B343" s="37" t="s">
        <v>478</v>
      </c>
      <c r="C343" s="41"/>
      <c r="D343" s="41"/>
      <c r="E343" s="41"/>
      <c r="F343" s="41"/>
      <c r="G343" s="194"/>
      <c r="H343" s="195"/>
    </row>
    <row r="344" spans="1:8" ht="12.75">
      <c r="A344" s="177" t="s">
        <v>479</v>
      </c>
      <c r="B344" s="37" t="s">
        <v>480</v>
      </c>
      <c r="C344" s="41"/>
      <c r="D344" s="41"/>
      <c r="E344" s="41"/>
      <c r="F344" s="41"/>
      <c r="G344" s="194"/>
      <c r="H344" s="195">
        <v>391.89</v>
      </c>
    </row>
    <row r="345" spans="1:8" ht="12.75">
      <c r="A345" s="177" t="s">
        <v>481</v>
      </c>
      <c r="B345" s="37" t="s">
        <v>482</v>
      </c>
      <c r="C345" s="41"/>
      <c r="D345" s="41"/>
      <c r="E345" s="41"/>
      <c r="F345" s="41"/>
      <c r="G345" s="194"/>
      <c r="H345" s="195">
        <v>2176.11</v>
      </c>
    </row>
    <row r="346" spans="1:8" ht="12.75">
      <c r="A346" s="177" t="s">
        <v>483</v>
      </c>
      <c r="B346" s="37" t="s">
        <v>484</v>
      </c>
      <c r="C346" s="41"/>
      <c r="D346" s="41"/>
      <c r="E346" s="41"/>
      <c r="F346" s="41"/>
      <c r="G346" s="194"/>
      <c r="H346" s="195"/>
    </row>
    <row r="347" spans="1:8" ht="12.75">
      <c r="A347" s="196" t="s">
        <v>485</v>
      </c>
      <c r="B347" s="82" t="s">
        <v>486</v>
      </c>
      <c r="C347" s="147"/>
      <c r="D347" s="147"/>
      <c r="E347" s="147"/>
      <c r="F347" s="147"/>
      <c r="G347" s="194"/>
      <c r="H347" s="195"/>
    </row>
    <row r="348" spans="1:8" ht="12.75">
      <c r="A348" s="177" t="s">
        <v>487</v>
      </c>
      <c r="B348" s="37" t="s">
        <v>488</v>
      </c>
      <c r="C348" s="41"/>
      <c r="D348" s="41"/>
      <c r="E348" s="41"/>
      <c r="F348" s="41"/>
      <c r="G348" s="194"/>
      <c r="H348" s="195"/>
    </row>
    <row r="349" spans="1:8" ht="12.75">
      <c r="A349" s="177" t="s">
        <v>489</v>
      </c>
      <c r="B349" s="37" t="s">
        <v>490</v>
      </c>
      <c r="C349" s="41"/>
      <c r="D349" s="41"/>
      <c r="E349" s="41"/>
      <c r="F349" s="41"/>
      <c r="G349" s="194"/>
      <c r="H349" s="195"/>
    </row>
    <row r="350" spans="1:8" ht="12.75">
      <c r="A350" s="177" t="s">
        <v>491</v>
      </c>
      <c r="B350" s="37" t="s">
        <v>492</v>
      </c>
      <c r="C350" s="41"/>
      <c r="D350" s="41"/>
      <c r="E350" s="41"/>
      <c r="F350" s="41"/>
      <c r="G350" s="194"/>
      <c r="H350" s="195">
        <v>256</v>
      </c>
    </row>
    <row r="351" spans="1:8" ht="12.75">
      <c r="A351" s="177" t="s">
        <v>493</v>
      </c>
      <c r="B351" s="37" t="s">
        <v>494</v>
      </c>
      <c r="C351" s="41"/>
      <c r="D351" s="41"/>
      <c r="E351" s="41"/>
      <c r="F351" s="41"/>
      <c r="G351" s="194"/>
      <c r="H351" s="195">
        <v>223.29</v>
      </c>
    </row>
    <row r="352" spans="1:8" ht="12.75">
      <c r="A352" s="177" t="s">
        <v>495</v>
      </c>
      <c r="B352" s="37" t="s">
        <v>496</v>
      </c>
      <c r="C352" s="41"/>
      <c r="D352" s="41"/>
      <c r="E352" s="41"/>
      <c r="F352" s="41"/>
      <c r="G352" s="194"/>
      <c r="H352" s="195"/>
    </row>
    <row r="353" spans="1:8" ht="12.75">
      <c r="A353" s="177" t="s">
        <v>497</v>
      </c>
      <c r="B353" s="37" t="s">
        <v>498</v>
      </c>
      <c r="C353" s="41"/>
      <c r="D353" s="41"/>
      <c r="E353" s="41"/>
      <c r="F353" s="41"/>
      <c r="G353" s="194"/>
      <c r="H353" s="195"/>
    </row>
    <row r="354" spans="1:8" ht="12.75">
      <c r="A354" s="177" t="s">
        <v>499</v>
      </c>
      <c r="B354" s="41" t="s">
        <v>500</v>
      </c>
      <c r="C354" s="41"/>
      <c r="D354" s="41"/>
      <c r="E354" s="41"/>
      <c r="F354" s="41"/>
      <c r="G354" s="194"/>
      <c r="H354" s="216">
        <v>7852.01</v>
      </c>
    </row>
    <row r="355" spans="1:8" ht="12.75">
      <c r="A355" s="177" t="s">
        <v>501</v>
      </c>
      <c r="B355" s="37" t="s">
        <v>502</v>
      </c>
      <c r="C355" s="41"/>
      <c r="D355" s="41"/>
      <c r="E355" s="41"/>
      <c r="F355" s="41"/>
      <c r="G355" s="194"/>
      <c r="H355" s="195">
        <v>55.92</v>
      </c>
    </row>
    <row r="356" spans="1:8" ht="12.75">
      <c r="A356" s="177" t="s">
        <v>503</v>
      </c>
      <c r="B356" s="37" t="s">
        <v>504</v>
      </c>
      <c r="C356" s="41"/>
      <c r="D356" s="41"/>
      <c r="E356" s="41"/>
      <c r="F356" s="41"/>
      <c r="G356" s="194"/>
      <c r="H356" s="195">
        <v>6479.74</v>
      </c>
    </row>
    <row r="357" spans="1:8" ht="12.75">
      <c r="A357" s="200"/>
      <c r="B357" s="37" t="s">
        <v>505</v>
      </c>
      <c r="C357" s="41"/>
      <c r="D357" s="41"/>
      <c r="E357" s="41"/>
      <c r="F357" s="41"/>
      <c r="G357" s="194"/>
      <c r="H357" s="195"/>
    </row>
    <row r="358" spans="1:8" ht="13.5" thickBot="1">
      <c r="A358" s="105"/>
      <c r="B358" s="43"/>
      <c r="C358" s="44"/>
      <c r="D358" s="44"/>
      <c r="E358" s="44"/>
      <c r="F358" s="44"/>
      <c r="G358" s="217"/>
      <c r="H358" s="204"/>
    </row>
    <row r="359" spans="1:8" ht="13.5" thickBot="1">
      <c r="A359" s="36"/>
      <c r="B359" s="37"/>
      <c r="C359" s="41"/>
      <c r="D359" s="41"/>
      <c r="E359" s="41"/>
      <c r="F359" s="41"/>
      <c r="G359" s="218"/>
      <c r="H359" s="195"/>
    </row>
    <row r="360" spans="1:8" ht="23.25" thickBot="1">
      <c r="A360" s="219">
        <v>8</v>
      </c>
      <c r="B360" s="220"/>
      <c r="C360" s="221" t="s">
        <v>506</v>
      </c>
      <c r="D360" s="221"/>
      <c r="E360" s="222"/>
      <c r="F360" s="223"/>
      <c r="G360" s="224" t="s">
        <v>507</v>
      </c>
      <c r="H360" s="225" t="s">
        <v>508</v>
      </c>
    </row>
    <row r="361" spans="1:8" ht="12.75">
      <c r="A361" s="166">
        <v>81</v>
      </c>
      <c r="B361" s="226"/>
      <c r="C361" s="227" t="s">
        <v>509</v>
      </c>
      <c r="D361" s="167"/>
      <c r="E361" s="167"/>
      <c r="F361" s="140"/>
      <c r="G361" s="97">
        <f>G362+G363+G364+G365+G366+G367+G369</f>
        <v>445925.15</v>
      </c>
      <c r="H361" s="61">
        <f>H362+H363+H364+H365+H366+H367+H369</f>
        <v>433538.34</v>
      </c>
    </row>
    <row r="362" spans="1:8" ht="12.75">
      <c r="A362" s="166">
        <v>811</v>
      </c>
      <c r="B362" s="226"/>
      <c r="C362" s="167"/>
      <c r="D362" s="167" t="s">
        <v>510</v>
      </c>
      <c r="E362" s="168"/>
      <c r="F362" s="140"/>
      <c r="G362" s="38"/>
      <c r="H362" s="39"/>
    </row>
    <row r="363" spans="1:8" ht="12.75">
      <c r="A363" s="166">
        <v>812</v>
      </c>
      <c r="B363" s="226"/>
      <c r="C363" s="167"/>
      <c r="D363" s="167" t="s">
        <v>511</v>
      </c>
      <c r="E363" s="168"/>
      <c r="F363" s="140"/>
      <c r="G363" s="38"/>
      <c r="H363" s="39"/>
    </row>
    <row r="364" spans="1:8" ht="12.75">
      <c r="A364" s="166">
        <v>813</v>
      </c>
      <c r="B364" s="226"/>
      <c r="C364" s="167"/>
      <c r="D364" s="167" t="s">
        <v>512</v>
      </c>
      <c r="E364" s="168"/>
      <c r="F364" s="140"/>
      <c r="G364" s="38"/>
      <c r="H364" s="39"/>
    </row>
    <row r="365" spans="1:8" ht="12.75">
      <c r="A365" s="166">
        <v>814</v>
      </c>
      <c r="B365" s="226"/>
      <c r="C365" s="167"/>
      <c r="D365" s="167" t="s">
        <v>513</v>
      </c>
      <c r="E365" s="168"/>
      <c r="F365" s="140"/>
      <c r="G365" s="38"/>
      <c r="H365" s="39"/>
    </row>
    <row r="366" spans="1:8" ht="12.75">
      <c r="A366" s="166">
        <v>815</v>
      </c>
      <c r="B366" s="226"/>
      <c r="C366" s="167"/>
      <c r="D366" s="167" t="s">
        <v>514</v>
      </c>
      <c r="E366" s="168"/>
      <c r="F366" s="140"/>
      <c r="G366" s="38"/>
      <c r="H366" s="39"/>
    </row>
    <row r="367" spans="1:8" ht="12.75">
      <c r="A367" s="166">
        <v>816</v>
      </c>
      <c r="B367" s="226"/>
      <c r="C367" s="167"/>
      <c r="D367" s="167" t="s">
        <v>515</v>
      </c>
      <c r="E367" s="168"/>
      <c r="F367" s="140"/>
      <c r="G367" s="38">
        <v>445925.15</v>
      </c>
      <c r="H367" s="39">
        <v>433538.34</v>
      </c>
    </row>
    <row r="368" spans="1:8" ht="12.75">
      <c r="A368" s="229"/>
      <c r="B368" s="230"/>
      <c r="C368" s="231"/>
      <c r="D368" s="231"/>
      <c r="E368" s="232" t="s">
        <v>516</v>
      </c>
      <c r="F368" s="233"/>
      <c r="G368" s="38"/>
      <c r="H368" s="39"/>
    </row>
    <row r="369" spans="1:8" ht="12.75">
      <c r="A369" s="234">
        <v>817</v>
      </c>
      <c r="B369" s="235"/>
      <c r="C369" s="236"/>
      <c r="D369" s="236" t="s">
        <v>517</v>
      </c>
      <c r="E369" s="168"/>
      <c r="F369" s="237"/>
      <c r="G369" s="90"/>
      <c r="H369" s="126"/>
    </row>
    <row r="370" spans="1:8" ht="12.75">
      <c r="A370" s="166">
        <v>82</v>
      </c>
      <c r="B370" s="226"/>
      <c r="C370" s="227" t="s">
        <v>518</v>
      </c>
      <c r="D370" s="167"/>
      <c r="E370" s="238"/>
      <c r="F370" s="140"/>
      <c r="G370" s="239">
        <f>G371+G378+G379+G380+G381+G382+G383+G384</f>
        <v>845519.82</v>
      </c>
      <c r="H370" s="240">
        <f>H371+H378+H379+H380+H381+H382+H383+H384</f>
        <v>741119.8899999999</v>
      </c>
    </row>
    <row r="371" spans="1:8" ht="12.75">
      <c r="A371" s="166">
        <v>821</v>
      </c>
      <c r="B371" s="226"/>
      <c r="C371" s="167"/>
      <c r="D371" s="167" t="s">
        <v>519</v>
      </c>
      <c r="E371" s="167"/>
      <c r="F371" s="140"/>
      <c r="G371" s="97">
        <f>SUM(G372:G373)</f>
        <v>749652.35</v>
      </c>
      <c r="H371" s="87">
        <f>SUM(H372:H373)</f>
        <v>645252.4199999999</v>
      </c>
    </row>
    <row r="372" spans="1:8" ht="12.75">
      <c r="A372" s="166" t="s">
        <v>520</v>
      </c>
      <c r="B372" s="226"/>
      <c r="C372" s="167"/>
      <c r="D372" s="167"/>
      <c r="E372" s="167" t="s">
        <v>521</v>
      </c>
      <c r="F372" s="140"/>
      <c r="G372" s="38">
        <v>123414</v>
      </c>
      <c r="H372" s="39">
        <v>123414</v>
      </c>
    </row>
    <row r="373" spans="1:8" ht="12.75">
      <c r="A373" s="166" t="s">
        <v>522</v>
      </c>
      <c r="B373" s="226"/>
      <c r="C373" s="167"/>
      <c r="D373" s="167"/>
      <c r="E373" s="167" t="s">
        <v>523</v>
      </c>
      <c r="F373" s="140"/>
      <c r="G373" s="38">
        <v>626238.35</v>
      </c>
      <c r="H373" s="39">
        <v>521838.42</v>
      </c>
    </row>
    <row r="374" spans="1:8" ht="12.75">
      <c r="A374" s="166"/>
      <c r="B374" s="226"/>
      <c r="C374" s="167"/>
      <c r="D374" s="167"/>
      <c r="E374" s="241" t="s">
        <v>172</v>
      </c>
      <c r="F374" s="148" t="s">
        <v>524</v>
      </c>
      <c r="G374" s="38">
        <v>8322</v>
      </c>
      <c r="H374" s="39">
        <v>8322</v>
      </c>
    </row>
    <row r="375" spans="1:8" ht="12.75">
      <c r="A375" s="166"/>
      <c r="B375" s="226"/>
      <c r="C375" s="167"/>
      <c r="D375" s="167"/>
      <c r="E375" s="227"/>
      <c r="F375" s="148" t="s">
        <v>525</v>
      </c>
      <c r="G375" s="38"/>
      <c r="H375" s="39"/>
    </row>
    <row r="376" spans="1:8" ht="12.75">
      <c r="A376" s="166"/>
      <c r="B376" s="226"/>
      <c r="C376" s="167"/>
      <c r="D376" s="167"/>
      <c r="E376" s="227"/>
      <c r="F376" s="148" t="s">
        <v>526</v>
      </c>
      <c r="G376" s="38"/>
      <c r="H376" s="39"/>
    </row>
    <row r="377" spans="1:8" ht="12.75">
      <c r="A377" s="166"/>
      <c r="B377" s="226"/>
      <c r="C377" s="167"/>
      <c r="D377" s="167"/>
      <c r="E377" s="231"/>
      <c r="F377" s="233"/>
      <c r="G377" s="38"/>
      <c r="H377" s="39"/>
    </row>
    <row r="378" spans="1:8" ht="12.75">
      <c r="A378" s="166">
        <v>822</v>
      </c>
      <c r="B378" s="226"/>
      <c r="C378" s="167"/>
      <c r="D378" s="167" t="s">
        <v>527</v>
      </c>
      <c r="E378" s="167"/>
      <c r="F378" s="140"/>
      <c r="G378" s="38"/>
      <c r="H378" s="39"/>
    </row>
    <row r="379" spans="1:8" ht="12.75">
      <c r="A379" s="166">
        <v>823</v>
      </c>
      <c r="B379" s="226"/>
      <c r="C379" s="167"/>
      <c r="D379" s="167" t="s">
        <v>528</v>
      </c>
      <c r="E379" s="168"/>
      <c r="F379" s="140"/>
      <c r="G379" s="38"/>
      <c r="H379" s="39"/>
    </row>
    <row r="380" spans="1:8" ht="12.75">
      <c r="A380" s="166">
        <v>824</v>
      </c>
      <c r="B380" s="226"/>
      <c r="C380" s="167"/>
      <c r="D380" s="167" t="s">
        <v>529</v>
      </c>
      <c r="E380" s="168"/>
      <c r="F380" s="140"/>
      <c r="G380" s="38"/>
      <c r="H380" s="39"/>
    </row>
    <row r="381" spans="1:8" ht="12.75">
      <c r="A381" s="166">
        <v>825</v>
      </c>
      <c r="B381" s="226"/>
      <c r="C381" s="167"/>
      <c r="D381" s="167" t="s">
        <v>530</v>
      </c>
      <c r="E381" s="168"/>
      <c r="F381" s="140"/>
      <c r="G381" s="38"/>
      <c r="H381" s="39"/>
    </row>
    <row r="382" spans="1:8" ht="12.75">
      <c r="A382" s="166">
        <v>826</v>
      </c>
      <c r="B382" s="226"/>
      <c r="C382" s="167"/>
      <c r="D382" s="167" t="s">
        <v>531</v>
      </c>
      <c r="E382" s="168"/>
      <c r="F382" s="140"/>
      <c r="G382" s="38"/>
      <c r="H382" s="39"/>
    </row>
    <row r="383" spans="1:8" ht="12.75">
      <c r="A383" s="166">
        <v>827</v>
      </c>
      <c r="B383" s="226"/>
      <c r="C383" s="167"/>
      <c r="D383" s="167" t="s">
        <v>532</v>
      </c>
      <c r="E383" s="168"/>
      <c r="F383" s="140"/>
      <c r="G383" s="38">
        <v>95867.47</v>
      </c>
      <c r="H383" s="39">
        <v>95867.47</v>
      </c>
    </row>
    <row r="384" spans="1:8" ht="13.5" thickBot="1">
      <c r="A384" s="242">
        <v>828</v>
      </c>
      <c r="B384" s="243"/>
      <c r="C384" s="170"/>
      <c r="D384" s="170" t="s">
        <v>533</v>
      </c>
      <c r="E384" s="244"/>
      <c r="F384" s="245"/>
      <c r="G384" s="45"/>
      <c r="H384" s="46"/>
    </row>
    <row r="385" spans="1:8" ht="12.75">
      <c r="A385" s="246" t="s">
        <v>534</v>
      </c>
      <c r="B385" s="247"/>
      <c r="C385" s="248"/>
      <c r="D385" s="248"/>
      <c r="E385" s="248"/>
      <c r="F385" s="249"/>
      <c r="G385" s="312">
        <f>G12+G24+G88+G100</f>
        <v>0</v>
      </c>
      <c r="H385" s="312">
        <f>H12+H24+H88+H100</f>
        <v>83135.48000000001</v>
      </c>
    </row>
    <row r="386" spans="1:8" ht="12.75">
      <c r="A386" s="41" t="s">
        <v>535</v>
      </c>
      <c r="B386" s="250"/>
      <c r="C386" s="250"/>
      <c r="D386" s="250"/>
      <c r="E386" s="250"/>
      <c r="F386" s="250"/>
      <c r="G386" s="315"/>
      <c r="H386" s="315"/>
    </row>
    <row r="387" spans="1:8" ht="12.75">
      <c r="A387" s="41" t="s">
        <v>536</v>
      </c>
      <c r="B387" s="250"/>
      <c r="C387" s="250"/>
      <c r="D387" s="250"/>
      <c r="E387" s="250"/>
      <c r="F387" s="250"/>
      <c r="G387" s="315"/>
      <c r="H387" s="315"/>
    </row>
    <row r="388" spans="1:8" ht="12.75">
      <c r="A388" s="251" t="s">
        <v>537</v>
      </c>
      <c r="B388" s="211"/>
      <c r="C388" s="211"/>
      <c r="D388" s="211"/>
      <c r="E388" s="211"/>
      <c r="F388" s="211"/>
      <c r="G388" s="313">
        <f>IF(G385&lt;&gt;0,(G216+G242)/G385*100,"")</f>
      </c>
      <c r="H388" s="313">
        <f>IF(H385&lt;&gt;0,(H216+H242)/H385*100,"")</f>
        <v>-110.67852137258363</v>
      </c>
    </row>
    <row r="389" spans="1:8" ht="12.75">
      <c r="A389" s="253" t="s">
        <v>538</v>
      </c>
      <c r="B389" s="254"/>
      <c r="C389" s="254"/>
      <c r="D389" s="254"/>
      <c r="E389" s="254"/>
      <c r="F389" s="254"/>
      <c r="G389" s="255"/>
      <c r="H389" s="316"/>
    </row>
    <row r="390" spans="1:8" ht="12.75">
      <c r="A390" s="254"/>
      <c r="B390" s="254"/>
      <c r="C390" s="254"/>
      <c r="D390" s="254"/>
      <c r="E390" s="254"/>
      <c r="F390" s="254"/>
      <c r="G390" s="255"/>
      <c r="H390" s="316"/>
    </row>
    <row r="391" spans="1:8" ht="12.75">
      <c r="A391" s="270" t="s">
        <v>539</v>
      </c>
      <c r="B391" s="254"/>
      <c r="C391" s="254"/>
      <c r="D391" s="254"/>
      <c r="E391" s="254"/>
      <c r="F391" s="254"/>
      <c r="G391" s="257" t="str">
        <f>IF(ROUND(G199,2)=ROUND(G251,2),"OK",CONCATENATE("Vahe ",ROUND(G199-G251,2)))</f>
        <v>OK</v>
      </c>
      <c r="H391" s="257" t="str">
        <f>IF(ROUND(H199,2)=ROUND(H251,2),"OK",CONCATENATE("Vahe ",ROUND(H199-H251,2)))</f>
        <v>OK</v>
      </c>
    </row>
    <row r="392" spans="1:8" ht="12.75">
      <c r="A392" s="270"/>
      <c r="B392" s="254"/>
      <c r="C392" s="254"/>
      <c r="D392" s="254"/>
      <c r="E392" s="254"/>
      <c r="F392" s="254"/>
      <c r="G392" s="257"/>
      <c r="H392" s="316"/>
    </row>
    <row r="393" spans="1:8" ht="12.75">
      <c r="A393" s="270" t="s">
        <v>540</v>
      </c>
      <c r="B393" s="254"/>
      <c r="C393" s="254"/>
      <c r="D393" s="254"/>
      <c r="E393" s="254"/>
      <c r="F393" s="254"/>
      <c r="G393" s="258" t="str">
        <f>IF(ROUND(G132,2)=ROUND(G354,2),"OK",CONCATENATE("Vahe=",ROUND(G132-G354,2)))</f>
        <v>OK</v>
      </c>
      <c r="H393" s="258" t="str">
        <f>IF(ROUND(H132,2)=ROUND(H354,2),"OK",CONCATENATE("Vahe=",ROUND(H132-H354,2)))</f>
        <v>OK</v>
      </c>
    </row>
    <row r="394" spans="1:8" ht="12.75">
      <c r="A394" s="270"/>
      <c r="B394" s="254"/>
      <c r="C394" s="254"/>
      <c r="D394" s="254"/>
      <c r="E394" s="254"/>
      <c r="F394" s="254"/>
      <c r="G394" s="257"/>
      <c r="H394" s="316"/>
    </row>
    <row r="395" spans="1:8" ht="12.75">
      <c r="A395" s="270" t="s">
        <v>541</v>
      </c>
      <c r="B395" s="254"/>
      <c r="C395" s="254"/>
      <c r="D395" s="254"/>
      <c r="E395" s="254"/>
      <c r="F395" s="254"/>
      <c r="G395" s="257" t="str">
        <f>IF(ROUND(G371-H243,2)=ROUND(H371,2),"OK",CONCATENATE("Vahe=",ROUND(G371-H243-H371,2)))</f>
        <v>OK</v>
      </c>
      <c r="H395" s="316"/>
    </row>
    <row r="396" spans="1:8" ht="12.75">
      <c r="A396" s="270"/>
      <c r="B396" s="254"/>
      <c r="C396" s="254"/>
      <c r="D396" s="254"/>
      <c r="E396" s="254"/>
      <c r="F396" s="254"/>
      <c r="G396" s="257"/>
      <c r="H396" s="316"/>
    </row>
    <row r="397" spans="1:8" ht="12.75">
      <c r="A397" s="270" t="s">
        <v>542</v>
      </c>
      <c r="B397" s="270"/>
      <c r="C397" s="270"/>
      <c r="D397" s="254"/>
      <c r="E397" s="254"/>
      <c r="F397" s="254"/>
      <c r="G397" s="257" t="str">
        <f>IF(ROUND(G126,2)=ROUND(G244,2),"OK",CONCATENATE("Vahe=",ROUND(G126-G244,2)))</f>
        <v>OK</v>
      </c>
      <c r="H397" s="257" t="str">
        <f>IF(ROUND(H126,2)=ROUND(H244,2),"OK",CONCATENATE("Vahe=",ROUND(H126-H244,2)))</f>
        <v>OK</v>
      </c>
    </row>
    <row r="398" spans="1:8" ht="12.75">
      <c r="A398" s="270"/>
      <c r="B398" s="270"/>
      <c r="C398" s="270"/>
      <c r="D398" s="254"/>
      <c r="E398" s="254"/>
      <c r="F398" s="254"/>
      <c r="G398" s="257"/>
      <c r="H398" s="316"/>
    </row>
    <row r="399" spans="1:8" ht="12.75">
      <c r="A399" s="270" t="s">
        <v>543</v>
      </c>
      <c r="B399" s="270"/>
      <c r="C399" s="270"/>
      <c r="D399" s="254"/>
      <c r="E399" s="254"/>
      <c r="F399" s="254"/>
      <c r="G399" s="257" t="str">
        <f>IF(ROUND(G216,2)=ROUND((-G217),2),"OK",CONCATENATE("Vahe=",ROUND(G216+G217,2)))</f>
        <v>OK</v>
      </c>
      <c r="H399" s="257" t="str">
        <f>IF(ROUND(H216,2)=ROUND((-H217),2),"OK",CONCATENATE("Vahe=",ROUND(H216+H217,2)))</f>
        <v>OK</v>
      </c>
    </row>
    <row r="400" spans="1:8" ht="12.75">
      <c r="A400" s="256"/>
      <c r="B400" s="256"/>
      <c r="C400" s="256"/>
      <c r="G400" s="259"/>
      <c r="H400" s="316"/>
    </row>
    <row r="401" spans="1:8" ht="12.75">
      <c r="A401" s="256" t="s">
        <v>544</v>
      </c>
      <c r="B401" s="256"/>
      <c r="C401" s="256"/>
      <c r="G401" s="317" t="str">
        <f>IF(ROUND(G197,2)=ROUND(G249,2),"OK",CONCATENATE("Vahe",ROUND(G197-G249,2)))</f>
        <v>OK</v>
      </c>
      <c r="H401" s="317" t="str">
        <f>IF(ROUND(H197,2)=ROUND(H249,2),"OK",CONCATENATE("Vahe",ROUND(H197-H249,2)))</f>
        <v>OK</v>
      </c>
    </row>
    <row r="402" spans="1:8" ht="12.75">
      <c r="A402" s="256"/>
      <c r="B402" s="256"/>
      <c r="C402" s="256"/>
      <c r="G402" s="317"/>
      <c r="H402" s="316"/>
    </row>
    <row r="403" spans="1:8" ht="12.75">
      <c r="A403" s="256" t="s">
        <v>545</v>
      </c>
      <c r="B403" s="256"/>
      <c r="C403" s="256"/>
      <c r="D403" s="256"/>
      <c r="E403" s="256"/>
      <c r="F403" s="256"/>
      <c r="G403" s="260" t="str">
        <f>IF(ROUND(G366+H232+H239,2)=ROUND(H366,2),"OK",CONCATENATE("Vahe",ROUND(G366+H232+H239-H366,2)))</f>
        <v>OK</v>
      </c>
      <c r="H403" s="316"/>
    </row>
    <row r="404" spans="1:8" ht="12.75">
      <c r="A404" s="256"/>
      <c r="B404" s="256"/>
      <c r="C404" s="256"/>
      <c r="D404" s="256"/>
      <c r="E404" s="256"/>
      <c r="F404" s="256"/>
      <c r="G404" s="318"/>
      <c r="H404" s="316"/>
    </row>
    <row r="405" spans="1:8" ht="12.75">
      <c r="A405" s="256" t="s">
        <v>546</v>
      </c>
      <c r="B405" s="256"/>
      <c r="C405" s="256"/>
      <c r="D405" s="256"/>
      <c r="E405" s="256"/>
      <c r="F405" s="256"/>
      <c r="G405" s="260" t="str">
        <f>IF(ROUND(G367+H233+H240,2)=ROUND(H367,2),"OK",CONCATENATE("Vahe",ROUND(G367+H233+H240-H367,2)))</f>
        <v>OK</v>
      </c>
      <c r="H405" s="316"/>
    </row>
    <row r="406" spans="1:8" ht="12.75">
      <c r="A406" s="256"/>
      <c r="B406" s="256"/>
      <c r="C406" s="256"/>
      <c r="D406" s="256"/>
      <c r="E406" s="256"/>
      <c r="F406" s="256"/>
      <c r="G406" s="318"/>
      <c r="H406" s="316"/>
    </row>
    <row r="407" spans="1:8" ht="12.75">
      <c r="A407" s="256" t="s">
        <v>547</v>
      </c>
      <c r="B407" s="256"/>
      <c r="C407" s="256"/>
      <c r="D407" s="256"/>
      <c r="E407" s="256"/>
      <c r="F407" s="256"/>
      <c r="G407" s="260" t="str">
        <f>IF(ROUND(G369+H234+H241,2)=ROUND(H369,2),"OK",CONCATENATE("Vahe",ROUND(G369+H234+H241-H369,2)))</f>
        <v>OK</v>
      </c>
      <c r="H407" s="316"/>
    </row>
    <row r="408" spans="1:8" ht="12.75">
      <c r="A408" s="256"/>
      <c r="B408" s="256"/>
      <c r="C408" s="256"/>
      <c r="G408" s="317"/>
      <c r="H408" s="317"/>
    </row>
    <row r="409" spans="1:8" ht="12.75">
      <c r="A409" s="256" t="s">
        <v>548</v>
      </c>
      <c r="B409" s="256"/>
      <c r="C409" s="256"/>
      <c r="G409" s="262" t="str">
        <f>IF(ROUND(G365+H242,2)=ROUND(H365,2),"OK")</f>
        <v>OK</v>
      </c>
      <c r="H409" s="319"/>
    </row>
    <row r="410" spans="1:8" ht="12.75">
      <c r="A410" s="256"/>
      <c r="B410" s="256"/>
      <c r="C410" s="256"/>
      <c r="G410" s="320"/>
      <c r="H410" s="317"/>
    </row>
    <row r="411" spans="1:8" ht="12.75">
      <c r="A411" s="256" t="s">
        <v>549</v>
      </c>
      <c r="B411" s="256"/>
      <c r="C411" s="256"/>
      <c r="D411" s="256"/>
      <c r="E411" s="256"/>
      <c r="F411" s="256"/>
      <c r="G411" s="262" t="str">
        <f>IF(ROUND(G382-H222-H227,2)=ROUND(H382,2),"OK")</f>
        <v>OK</v>
      </c>
      <c r="H411" s="263"/>
    </row>
    <row r="412" spans="1:8" ht="12.75">
      <c r="A412" s="256"/>
      <c r="B412" s="256"/>
      <c r="C412" s="256"/>
      <c r="G412" s="320"/>
      <c r="H412" s="317"/>
    </row>
    <row r="413" spans="1:8" ht="12.75">
      <c r="A413" s="256" t="s">
        <v>550</v>
      </c>
      <c r="B413" s="256"/>
      <c r="C413" s="256"/>
      <c r="D413" s="256"/>
      <c r="E413" s="256"/>
      <c r="F413" s="256"/>
      <c r="G413" s="262" t="str">
        <f>IF(ROUND(G383-H221-H226,2)=ROUND(H383,2),"OK")</f>
        <v>OK</v>
      </c>
      <c r="H413" s="264"/>
    </row>
    <row r="414" spans="1:8" ht="12.75">
      <c r="A414" s="256"/>
      <c r="B414" s="256"/>
      <c r="C414" s="256"/>
      <c r="D414" s="256"/>
      <c r="E414" s="256"/>
      <c r="F414" s="256"/>
      <c r="G414" s="265"/>
      <c r="H414" s="263"/>
    </row>
    <row r="415" spans="1:8" ht="12.75">
      <c r="A415" s="256" t="s">
        <v>568</v>
      </c>
      <c r="B415" s="256"/>
      <c r="C415" s="256"/>
      <c r="D415" s="256"/>
      <c r="E415" s="256"/>
      <c r="F415" s="256"/>
      <c r="G415" s="265" t="str">
        <f>IF(G243&gt;G371,"FALSE","OK")</f>
        <v>OK</v>
      </c>
      <c r="H415" s="265"/>
    </row>
    <row r="416" spans="1:8" ht="12.75">
      <c r="A416" s="256"/>
      <c r="B416" s="256"/>
      <c r="C416" s="256"/>
      <c r="D416" s="256"/>
      <c r="E416" s="256"/>
      <c r="F416" s="256"/>
      <c r="G416" s="265"/>
      <c r="H416" s="263"/>
    </row>
    <row r="417" spans="1:37" ht="12.75">
      <c r="A417" s="256"/>
      <c r="B417" s="256"/>
      <c r="C417" s="256"/>
      <c r="D417" s="256"/>
      <c r="E417" s="256"/>
      <c r="F417" s="256"/>
      <c r="G417" s="265"/>
      <c r="H417" s="263"/>
      <c r="I417" s="263"/>
      <c r="J417" s="265"/>
      <c r="K417" s="263"/>
      <c r="L417" s="265"/>
      <c r="M417" s="263"/>
      <c r="N417" s="265"/>
      <c r="O417" s="263"/>
      <c r="P417" s="265"/>
      <c r="Q417" s="263"/>
      <c r="R417" s="265"/>
      <c r="S417" s="263"/>
      <c r="T417" s="265"/>
      <c r="U417" s="263"/>
      <c r="V417" s="265"/>
      <c r="W417" s="263"/>
      <c r="X417" s="265"/>
      <c r="Y417" s="263"/>
      <c r="Z417" s="265"/>
      <c r="AA417" s="263"/>
      <c r="AB417" s="265"/>
      <c r="AC417" s="263"/>
      <c r="AD417" s="265"/>
      <c r="AE417" s="263"/>
      <c r="AF417" s="265"/>
      <c r="AG417" s="263"/>
      <c r="AH417" s="265"/>
      <c r="AI417" s="263"/>
      <c r="AJ417" s="265"/>
      <c r="AK417" s="263"/>
    </row>
    <row r="418" spans="1:8" ht="12.75">
      <c r="A418" s="256"/>
      <c r="B418" s="256"/>
      <c r="C418" s="256"/>
      <c r="D418" s="256"/>
      <c r="E418" s="256"/>
      <c r="F418" s="256"/>
      <c r="G418" s="265"/>
      <c r="H418" s="263"/>
    </row>
    <row r="419" spans="1:8" ht="12.75">
      <c r="A419" s="256"/>
      <c r="B419" s="256"/>
      <c r="C419" s="256"/>
      <c r="D419" s="256"/>
      <c r="E419" s="256"/>
      <c r="F419" s="256"/>
      <c r="G419" s="265"/>
      <c r="H419" s="263"/>
    </row>
    <row r="420" spans="1:8" ht="12.75">
      <c r="A420" s="256"/>
      <c r="B420" s="256"/>
      <c r="C420" s="256"/>
      <c r="D420" s="256"/>
      <c r="E420" s="256"/>
      <c r="F420" s="256"/>
      <c r="G420" s="265"/>
      <c r="H420" s="263"/>
    </row>
    <row r="421" spans="1:8" ht="12.75">
      <c r="A421" s="256"/>
      <c r="B421" s="256"/>
      <c r="C421" s="256"/>
      <c r="D421" s="256"/>
      <c r="E421" s="256"/>
      <c r="F421" s="256"/>
      <c r="G421" s="265"/>
      <c r="H421" s="263"/>
    </row>
    <row r="422" spans="1:8" ht="12.75">
      <c r="A422" s="256"/>
      <c r="B422" s="256"/>
      <c r="C422" s="256"/>
      <c r="D422" s="256"/>
      <c r="E422" s="256"/>
      <c r="F422" s="256"/>
      <c r="G422" s="265"/>
      <c r="H422" s="263"/>
    </row>
    <row r="423" spans="1:8" ht="12.75">
      <c r="A423" s="256"/>
      <c r="B423" s="256"/>
      <c r="C423" s="256"/>
      <c r="D423" s="256"/>
      <c r="E423" s="256"/>
      <c r="F423" s="256"/>
      <c r="G423" s="265"/>
      <c r="H423" s="263"/>
    </row>
  </sheetData>
  <sheetProtection sheet="1" objects="1" scenarios="1"/>
  <dataValidations count="2">
    <dataValidation type="custom" allowBlank="1" showInputMessage="1" showErrorMessage="1" errorTitle="Ära muuda!" error="Palun ära muuda olemasolevaid valemeid. Täita tuleb tühjasid alaridasid, mis liidetakse õigesti automaatselt." sqref="G11:H12 G370:H371 G361:H361 G341:H341 G327:H327 G301:H301 G294:H294 G283:H283 G277:H277 G258:H258 G254:H254 G251:H251 G243 G244:H245 G235:H235 G228:H228 H223 H218 G216:H217 H206 G205:H205 H199 H188 G186:H187 H162 H154 G152:H153 G142:H142 G139:H140 G129:H130 G126:H127 H122 G114:H114 H108 H101 G100:H100 G90:H92 G88:H88 G70:H71 G68:H68 G47:H48 G44:H45 H26 G24:H24">
      <formula1>0</formula1>
    </dataValidation>
    <dataValidation type="custom" allowBlank="1" showInputMessage="1" showErrorMessage="1" sqref="G385:H385 G388:H388">
      <formula1>0</formula1>
    </dataValidation>
  </dataValidation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423"/>
  <sheetViews>
    <sheetView workbookViewId="0" topLeftCell="A223">
      <selection activeCell="H259" sqref="H259"/>
    </sheetView>
  </sheetViews>
  <sheetFormatPr defaultColWidth="9.140625" defaultRowHeight="12.75"/>
  <cols>
    <col min="1" max="1" width="7.00390625" style="261" customWidth="1"/>
    <col min="2" max="3" width="2.8515625" style="4" customWidth="1"/>
    <col min="4" max="4" width="3.57421875" style="4" customWidth="1"/>
    <col min="5" max="5" width="3.28125" style="4" customWidth="1"/>
    <col min="6" max="6" width="44.00390625" style="4" customWidth="1"/>
    <col min="7" max="7" width="14.57421875" style="266" customWidth="1"/>
    <col min="8" max="8" width="14.57421875" style="267" customWidth="1"/>
    <col min="12" max="12" width="51.28125" style="0" customWidth="1"/>
  </cols>
  <sheetData>
    <row r="1" spans="1:8" ht="12.75">
      <c r="A1" s="1"/>
      <c r="B1" s="2"/>
      <c r="C1" s="2"/>
      <c r="D1" s="2"/>
      <c r="E1" s="2"/>
      <c r="F1"/>
      <c r="G1" s="3"/>
      <c r="H1" s="3"/>
    </row>
    <row r="2" spans="1:8" ht="12.75">
      <c r="A2" s="1"/>
      <c r="B2" s="2"/>
      <c r="C2" s="2"/>
      <c r="D2" s="2"/>
      <c r="E2" s="2"/>
      <c r="G2" s="5"/>
      <c r="H2" s="6" t="s">
        <v>555</v>
      </c>
    </row>
    <row r="3" spans="1:8" ht="12.75">
      <c r="A3" s="1"/>
      <c r="B3" s="2"/>
      <c r="C3" s="2"/>
      <c r="D3" s="2"/>
      <c r="E3" s="2"/>
      <c r="G3" s="7"/>
      <c r="H3" s="6" t="s">
        <v>556</v>
      </c>
    </row>
    <row r="4" spans="1:8" ht="12.75">
      <c r="A4" s="1"/>
      <c r="B4" s="2"/>
      <c r="C4" s="2"/>
      <c r="D4" s="2"/>
      <c r="E4" s="2"/>
      <c r="G4" s="7"/>
      <c r="H4" s="6" t="s">
        <v>0</v>
      </c>
    </row>
    <row r="5" spans="1:8" ht="12.75">
      <c r="A5" s="1"/>
      <c r="B5" s="2"/>
      <c r="C5" s="2"/>
      <c r="D5" s="2"/>
      <c r="E5" s="2"/>
      <c r="F5"/>
      <c r="G5" s="7"/>
      <c r="H5" s="7"/>
    </row>
    <row r="6" spans="1:8" ht="12.75">
      <c r="A6" s="1"/>
      <c r="B6" s="2"/>
      <c r="C6" s="2"/>
      <c r="D6" s="2"/>
      <c r="E6" s="2"/>
      <c r="F6" s="2"/>
      <c r="G6" s="8"/>
      <c r="H6" s="9"/>
    </row>
    <row r="7" spans="1:8" ht="13.5" thickBot="1">
      <c r="A7" s="10" t="s">
        <v>1</v>
      </c>
      <c r="B7" s="11"/>
      <c r="C7" s="11"/>
      <c r="D7" s="11"/>
      <c r="E7" s="12"/>
      <c r="F7" s="12"/>
      <c r="G7" s="13"/>
      <c r="H7" s="14"/>
    </row>
    <row r="8" spans="1:8" ht="12.75">
      <c r="A8" s="15" t="s">
        <v>2</v>
      </c>
      <c r="B8" s="16"/>
      <c r="C8" s="16"/>
      <c r="D8" s="17" t="s">
        <v>3</v>
      </c>
      <c r="E8" s="16"/>
      <c r="F8" s="16"/>
      <c r="G8" s="18"/>
      <c r="H8" s="19"/>
    </row>
    <row r="9" spans="1:8" ht="13.5" thickBot="1">
      <c r="A9" s="20" t="s">
        <v>4</v>
      </c>
      <c r="B9" s="11"/>
      <c r="C9" s="11"/>
      <c r="D9" s="21" t="s">
        <v>5</v>
      </c>
      <c r="E9" s="11"/>
      <c r="F9" s="11"/>
      <c r="G9" s="22"/>
      <c r="H9" s="23" t="s">
        <v>6</v>
      </c>
    </row>
    <row r="10" spans="1:8" ht="39" thickBot="1">
      <c r="A10" s="24" t="s">
        <v>7</v>
      </c>
      <c r="B10" s="25" t="s">
        <v>8</v>
      </c>
      <c r="C10" s="25"/>
      <c r="D10" s="25"/>
      <c r="E10" s="25"/>
      <c r="F10" s="25"/>
      <c r="G10" s="26" t="s">
        <v>9</v>
      </c>
      <c r="H10" s="27" t="s">
        <v>10</v>
      </c>
    </row>
    <row r="11" spans="1:8" ht="13.5" thickBot="1">
      <c r="A11" s="28">
        <v>3</v>
      </c>
      <c r="B11" s="29" t="s">
        <v>11</v>
      </c>
      <c r="C11" s="29"/>
      <c r="D11" s="29"/>
      <c r="E11" s="29"/>
      <c r="F11" s="29"/>
      <c r="G11" s="30">
        <f>G12+G24+G44+G100</f>
        <v>0</v>
      </c>
      <c r="H11" s="31">
        <f>H12+H24+H44+H100</f>
        <v>0</v>
      </c>
    </row>
    <row r="12" spans="1:8" ht="13.5" thickBot="1">
      <c r="A12" s="32">
        <v>30</v>
      </c>
      <c r="B12" s="33" t="s">
        <v>12</v>
      </c>
      <c r="C12" s="33"/>
      <c r="D12" s="33"/>
      <c r="E12" s="33"/>
      <c r="F12" s="33"/>
      <c r="G12" s="34">
        <f>SUM(G13:G23)</f>
        <v>0</v>
      </c>
      <c r="H12" s="35">
        <f>SUM(H13:H23)</f>
        <v>0</v>
      </c>
    </row>
    <row r="13" spans="1:8" ht="12.75">
      <c r="A13" s="36">
        <v>3000</v>
      </c>
      <c r="B13" s="37"/>
      <c r="C13" s="37" t="s">
        <v>13</v>
      </c>
      <c r="D13" s="37"/>
      <c r="E13" s="37"/>
      <c r="F13" s="37"/>
      <c r="G13" s="38"/>
      <c r="H13" s="39"/>
    </row>
    <row r="14" spans="1:8" ht="12.75">
      <c r="A14" s="36">
        <v>3030</v>
      </c>
      <c r="B14" s="37"/>
      <c r="C14" s="37" t="s">
        <v>14</v>
      </c>
      <c r="D14" s="37"/>
      <c r="E14" s="37"/>
      <c r="F14" s="37"/>
      <c r="G14" s="38"/>
      <c r="H14" s="39"/>
    </row>
    <row r="15" spans="1:8" ht="12.75">
      <c r="A15" s="36">
        <v>3032</v>
      </c>
      <c r="B15" s="37"/>
      <c r="C15" s="37" t="s">
        <v>15</v>
      </c>
      <c r="D15" s="37"/>
      <c r="E15" s="37"/>
      <c r="F15" s="37"/>
      <c r="G15" s="38"/>
      <c r="H15" s="39"/>
    </row>
    <row r="16" spans="1:8" ht="12.75">
      <c r="A16" s="36">
        <v>3033</v>
      </c>
      <c r="B16" s="37"/>
      <c r="C16" s="37" t="s">
        <v>16</v>
      </c>
      <c r="D16" s="37"/>
      <c r="E16" s="37"/>
      <c r="F16" s="37"/>
      <c r="G16" s="38"/>
      <c r="H16" s="39"/>
    </row>
    <row r="17" spans="1:8" ht="12.75">
      <c r="A17" s="36">
        <v>3034</v>
      </c>
      <c r="B17" s="37"/>
      <c r="C17" s="37" t="s">
        <v>17</v>
      </c>
      <c r="D17" s="37"/>
      <c r="E17" s="37"/>
      <c r="F17" s="37"/>
      <c r="G17" s="38"/>
      <c r="H17" s="39"/>
    </row>
    <row r="18" spans="1:8" ht="12.75">
      <c r="A18" s="36">
        <v>3041</v>
      </c>
      <c r="B18" s="37"/>
      <c r="C18" s="37" t="s">
        <v>18</v>
      </c>
      <c r="D18" s="37"/>
      <c r="E18" s="37"/>
      <c r="F18" s="37"/>
      <c r="G18" s="38"/>
      <c r="H18" s="39"/>
    </row>
    <row r="19" spans="1:8" ht="12.75">
      <c r="A19" s="36">
        <v>3044</v>
      </c>
      <c r="B19" s="37"/>
      <c r="C19" s="37" t="s">
        <v>19</v>
      </c>
      <c r="D19" s="37"/>
      <c r="E19" s="37"/>
      <c r="F19" s="37"/>
      <c r="G19" s="38"/>
      <c r="H19" s="39"/>
    </row>
    <row r="20" spans="1:8" ht="12.75">
      <c r="A20" s="36">
        <v>3045</v>
      </c>
      <c r="B20" s="37"/>
      <c r="C20" s="37" t="s">
        <v>20</v>
      </c>
      <c r="D20" s="37"/>
      <c r="E20" s="37"/>
      <c r="F20" s="37"/>
      <c r="G20" s="38"/>
      <c r="H20" s="39"/>
    </row>
    <row r="21" spans="1:8" ht="12.75">
      <c r="A21" s="36">
        <v>3046</v>
      </c>
      <c r="B21" s="37"/>
      <c r="C21" s="37" t="s">
        <v>21</v>
      </c>
      <c r="D21" s="37"/>
      <c r="E21" s="37"/>
      <c r="F21" s="37"/>
      <c r="G21" s="38"/>
      <c r="H21" s="39"/>
    </row>
    <row r="22" spans="1:8" ht="12.75">
      <c r="A22" s="40">
        <v>3047</v>
      </c>
      <c r="B22" s="37"/>
      <c r="C22" s="41" t="s">
        <v>22</v>
      </c>
      <c r="D22" s="37"/>
      <c r="E22" s="37"/>
      <c r="F22" s="37"/>
      <c r="G22" s="38"/>
      <c r="H22" s="39"/>
    </row>
    <row r="23" spans="1:8" ht="13.5" thickBot="1">
      <c r="A23" s="42"/>
      <c r="B23" s="43"/>
      <c r="C23" s="44"/>
      <c r="D23" s="43"/>
      <c r="E23" s="43"/>
      <c r="F23" s="43"/>
      <c r="G23" s="45"/>
      <c r="H23" s="46"/>
    </row>
    <row r="24" spans="1:8" ht="13.5" thickBot="1">
      <c r="A24" s="32">
        <v>32</v>
      </c>
      <c r="B24" s="33" t="s">
        <v>23</v>
      </c>
      <c r="C24" s="33"/>
      <c r="D24" s="47"/>
      <c r="E24" s="33"/>
      <c r="F24" s="33"/>
      <c r="G24" s="34">
        <f>G25+G26</f>
        <v>0</v>
      </c>
      <c r="H24" s="35">
        <f>H25+H26</f>
        <v>0</v>
      </c>
    </row>
    <row r="25" spans="1:8" ht="12.75">
      <c r="A25" s="48">
        <v>320</v>
      </c>
      <c r="B25" s="49"/>
      <c r="C25" s="49" t="s">
        <v>24</v>
      </c>
      <c r="D25" s="49"/>
      <c r="E25" s="49"/>
      <c r="F25" s="49"/>
      <c r="G25" s="50"/>
      <c r="H25" s="51"/>
    </row>
    <row r="26" spans="1:8" ht="12.75">
      <c r="A26" s="52" t="s">
        <v>25</v>
      </c>
      <c r="B26" s="53"/>
      <c r="C26" s="53" t="s">
        <v>23</v>
      </c>
      <c r="D26" s="53"/>
      <c r="E26" s="53"/>
      <c r="F26" s="53"/>
      <c r="G26" s="54"/>
      <c r="H26" s="55">
        <f>SUM(H27:H43)</f>
        <v>0</v>
      </c>
    </row>
    <row r="27" spans="1:8" ht="12.75">
      <c r="A27" s="36">
        <v>3220</v>
      </c>
      <c r="B27" s="37"/>
      <c r="C27" s="37"/>
      <c r="D27" s="37" t="s">
        <v>26</v>
      </c>
      <c r="E27" s="37"/>
      <c r="F27" s="37"/>
      <c r="G27" s="56"/>
      <c r="H27" s="39"/>
    </row>
    <row r="28" spans="1:8" ht="12.75">
      <c r="A28" s="36">
        <v>3221</v>
      </c>
      <c r="B28" s="37"/>
      <c r="C28" s="37"/>
      <c r="D28" s="57" t="s">
        <v>27</v>
      </c>
      <c r="E28" s="37"/>
      <c r="F28" s="37"/>
      <c r="G28" s="56"/>
      <c r="H28" s="39"/>
    </row>
    <row r="29" spans="1:8" ht="12.75">
      <c r="A29" s="36">
        <v>3222</v>
      </c>
      <c r="B29" s="37"/>
      <c r="C29" s="37"/>
      <c r="D29" s="57" t="s">
        <v>28</v>
      </c>
      <c r="E29" s="37"/>
      <c r="F29" s="37"/>
      <c r="G29" s="56"/>
      <c r="H29" s="39"/>
    </row>
    <row r="30" spans="1:8" ht="12.75">
      <c r="A30" s="36">
        <v>3223</v>
      </c>
      <c r="B30" s="37"/>
      <c r="C30" s="37"/>
      <c r="D30" s="57" t="s">
        <v>29</v>
      </c>
      <c r="E30" s="37"/>
      <c r="F30" s="37"/>
      <c r="G30" s="56"/>
      <c r="H30" s="39"/>
    </row>
    <row r="31" spans="1:8" ht="12.75">
      <c r="A31" s="36">
        <v>3224</v>
      </c>
      <c r="B31" s="37"/>
      <c r="C31" s="37"/>
      <c r="D31" s="57" t="s">
        <v>30</v>
      </c>
      <c r="E31" s="37"/>
      <c r="F31" s="37"/>
      <c r="G31" s="56"/>
      <c r="H31" s="39"/>
    </row>
    <row r="32" spans="1:8" ht="12.75">
      <c r="A32" s="36">
        <v>3225</v>
      </c>
      <c r="B32" s="37"/>
      <c r="C32" s="37"/>
      <c r="D32" s="57" t="s">
        <v>31</v>
      </c>
      <c r="E32" s="37"/>
      <c r="F32" s="37"/>
      <c r="G32" s="56"/>
      <c r="H32" s="39"/>
    </row>
    <row r="33" spans="1:8" ht="12.75">
      <c r="A33" s="36">
        <v>3226</v>
      </c>
      <c r="B33" s="37"/>
      <c r="C33" s="37"/>
      <c r="D33" s="57" t="s">
        <v>32</v>
      </c>
      <c r="E33" s="37"/>
      <c r="F33" s="37"/>
      <c r="G33" s="56"/>
      <c r="H33" s="39"/>
    </row>
    <row r="34" spans="1:8" ht="12.75">
      <c r="A34" s="36">
        <v>3227</v>
      </c>
      <c r="B34" s="37"/>
      <c r="C34" s="37"/>
      <c r="D34" s="57" t="s">
        <v>33</v>
      </c>
      <c r="E34" s="37"/>
      <c r="F34" s="37"/>
      <c r="G34" s="56"/>
      <c r="H34" s="39"/>
    </row>
    <row r="35" spans="1:8" ht="12.75">
      <c r="A35" s="36">
        <v>3228</v>
      </c>
      <c r="B35" s="37"/>
      <c r="C35" s="37"/>
      <c r="D35" s="57" t="s">
        <v>34</v>
      </c>
      <c r="E35" s="37"/>
      <c r="F35" s="37"/>
      <c r="G35" s="56"/>
      <c r="H35" s="39"/>
    </row>
    <row r="36" spans="1:8" ht="12.75">
      <c r="A36" s="36">
        <v>3229</v>
      </c>
      <c r="B36" s="37"/>
      <c r="C36" s="37"/>
      <c r="D36" s="57" t="s">
        <v>35</v>
      </c>
      <c r="E36" s="37"/>
      <c r="F36" s="37"/>
      <c r="G36" s="56"/>
      <c r="H36" s="39"/>
    </row>
    <row r="37" spans="1:8" ht="12.75">
      <c r="A37" s="36">
        <v>3230</v>
      </c>
      <c r="B37" s="37"/>
      <c r="C37" s="37"/>
      <c r="D37" s="57" t="s">
        <v>36</v>
      </c>
      <c r="E37" s="37"/>
      <c r="F37" s="37"/>
      <c r="G37" s="56"/>
      <c r="H37" s="39"/>
    </row>
    <row r="38" spans="1:8" ht="12.75">
      <c r="A38" s="36">
        <v>3231</v>
      </c>
      <c r="B38" s="37"/>
      <c r="C38" s="37"/>
      <c r="D38" s="57" t="s">
        <v>37</v>
      </c>
      <c r="E38" s="37"/>
      <c r="F38" s="37"/>
      <c r="G38" s="56"/>
      <c r="H38" s="39"/>
    </row>
    <row r="39" spans="1:8" ht="12.75">
      <c r="A39" s="36">
        <v>3232</v>
      </c>
      <c r="B39" s="37"/>
      <c r="C39" s="37"/>
      <c r="D39" s="57" t="s">
        <v>38</v>
      </c>
      <c r="E39" s="37"/>
      <c r="F39" s="37"/>
      <c r="G39" s="56"/>
      <c r="H39" s="39"/>
    </row>
    <row r="40" spans="1:8" ht="12.75">
      <c r="A40" s="36">
        <v>3233</v>
      </c>
      <c r="B40" s="37"/>
      <c r="C40" s="37"/>
      <c r="D40" s="57" t="s">
        <v>39</v>
      </c>
      <c r="E40" s="37"/>
      <c r="F40" s="37"/>
      <c r="G40" s="56"/>
      <c r="H40" s="39"/>
    </row>
    <row r="41" spans="1:8" ht="12.75">
      <c r="A41" s="36">
        <v>3237</v>
      </c>
      <c r="B41" s="37"/>
      <c r="C41" s="37"/>
      <c r="D41" s="37" t="s">
        <v>40</v>
      </c>
      <c r="E41" s="37"/>
      <c r="F41" s="37"/>
      <c r="G41" s="56"/>
      <c r="H41" s="39"/>
    </row>
    <row r="42" spans="1:8" ht="12.75">
      <c r="A42" s="36">
        <v>3238</v>
      </c>
      <c r="B42" s="37"/>
      <c r="C42" s="37"/>
      <c r="D42" s="37" t="s">
        <v>41</v>
      </c>
      <c r="E42" s="37"/>
      <c r="F42" s="37"/>
      <c r="G42" s="58"/>
      <c r="H42" s="39"/>
    </row>
    <row r="43" spans="1:8" ht="13.5" thickBot="1">
      <c r="A43" s="36">
        <v>3239</v>
      </c>
      <c r="B43" s="37"/>
      <c r="C43" s="37"/>
      <c r="D43" s="37" t="s">
        <v>42</v>
      </c>
      <c r="E43" s="37"/>
      <c r="F43" s="37"/>
      <c r="G43" s="58"/>
      <c r="H43" s="39"/>
    </row>
    <row r="44" spans="1:8" ht="13.5" thickBot="1">
      <c r="A44" s="32">
        <v>35</v>
      </c>
      <c r="B44" s="33" t="s">
        <v>43</v>
      </c>
      <c r="C44" s="33"/>
      <c r="D44" s="33"/>
      <c r="E44" s="33"/>
      <c r="F44" s="33"/>
      <c r="G44" s="34">
        <f>G45+G68+G88</f>
        <v>0</v>
      </c>
      <c r="H44" s="35">
        <f>H45+H68+H88</f>
        <v>0</v>
      </c>
    </row>
    <row r="45" spans="1:8" ht="12.75">
      <c r="A45" s="48">
        <v>3500</v>
      </c>
      <c r="B45" s="49"/>
      <c r="C45" s="59" t="s">
        <v>44</v>
      </c>
      <c r="D45" s="49"/>
      <c r="E45" s="49"/>
      <c r="F45" s="49"/>
      <c r="G45" s="60">
        <f>G46+G47+G66</f>
        <v>0</v>
      </c>
      <c r="H45" s="61">
        <f>H46+H47+H66</f>
        <v>0</v>
      </c>
    </row>
    <row r="46" spans="1:8" ht="12.75">
      <c r="A46" s="62" t="s">
        <v>45</v>
      </c>
      <c r="B46" s="63"/>
      <c r="C46" s="64"/>
      <c r="D46" s="64" t="s">
        <v>46</v>
      </c>
      <c r="E46" s="63"/>
      <c r="F46" s="63"/>
      <c r="G46" s="65"/>
      <c r="H46" s="66"/>
    </row>
    <row r="47" spans="1:8" ht="12.75">
      <c r="A47" s="36" t="s">
        <v>47</v>
      </c>
      <c r="B47" s="37"/>
      <c r="C47" s="41"/>
      <c r="D47" s="41" t="s">
        <v>48</v>
      </c>
      <c r="E47" s="37"/>
      <c r="F47" s="37"/>
      <c r="G47" s="67">
        <f>G48+G63+G64+G65</f>
        <v>0</v>
      </c>
      <c r="H47" s="68">
        <f>H48+H63+H64+H65</f>
        <v>0</v>
      </c>
    </row>
    <row r="48" spans="1:9" ht="12.75">
      <c r="A48" s="36" t="s">
        <v>49</v>
      </c>
      <c r="B48" s="37"/>
      <c r="C48" s="41"/>
      <c r="D48" s="41"/>
      <c r="E48" s="41" t="s">
        <v>50</v>
      </c>
      <c r="F48" s="37"/>
      <c r="G48" s="67">
        <f>SUM(G49:G62)+G67</f>
        <v>0</v>
      </c>
      <c r="H48" s="68">
        <f>SUM(H49:H62)+H67</f>
        <v>0</v>
      </c>
      <c r="I48" s="69"/>
    </row>
    <row r="49" spans="1:9" ht="12.75">
      <c r="A49" s="36" t="s">
        <v>51</v>
      </c>
      <c r="B49" s="37"/>
      <c r="C49" s="37"/>
      <c r="D49" s="37"/>
      <c r="E49" s="37"/>
      <c r="F49" s="37" t="s">
        <v>52</v>
      </c>
      <c r="G49" s="70"/>
      <c r="H49" s="39"/>
      <c r="I49" t="s">
        <v>559</v>
      </c>
    </row>
    <row r="50" spans="1:9" ht="12.75">
      <c r="A50" s="36" t="s">
        <v>53</v>
      </c>
      <c r="B50" s="37"/>
      <c r="C50" s="37"/>
      <c r="D50" s="37"/>
      <c r="E50" s="37"/>
      <c r="F50" s="37" t="s">
        <v>54</v>
      </c>
      <c r="G50" s="70"/>
      <c r="H50" s="39"/>
      <c r="I50" t="s">
        <v>560</v>
      </c>
    </row>
    <row r="51" spans="1:8" ht="12.75">
      <c r="A51" s="36" t="s">
        <v>55</v>
      </c>
      <c r="B51" s="37"/>
      <c r="C51" s="37"/>
      <c r="D51" s="37"/>
      <c r="E51" s="37"/>
      <c r="F51" s="37" t="s">
        <v>56</v>
      </c>
      <c r="G51" s="70"/>
      <c r="H51" s="39"/>
    </row>
    <row r="52" spans="1:9" ht="12.75">
      <c r="A52" s="36" t="s">
        <v>57</v>
      </c>
      <c r="B52" s="37"/>
      <c r="C52" s="37"/>
      <c r="D52" s="37"/>
      <c r="E52" s="37"/>
      <c r="F52" s="37" t="s">
        <v>58</v>
      </c>
      <c r="G52" s="70"/>
      <c r="H52" s="39"/>
      <c r="I52" t="s">
        <v>561</v>
      </c>
    </row>
    <row r="53" spans="1:9" ht="12.75">
      <c r="A53" s="36" t="s">
        <v>59</v>
      </c>
      <c r="B53" s="37"/>
      <c r="C53" s="37"/>
      <c r="D53" s="37"/>
      <c r="E53" s="37"/>
      <c r="F53" s="37" t="s">
        <v>60</v>
      </c>
      <c r="G53" s="70"/>
      <c r="H53" s="39"/>
      <c r="I53" t="s">
        <v>562</v>
      </c>
    </row>
    <row r="54" spans="1:9" ht="12.75">
      <c r="A54" s="36" t="s">
        <v>61</v>
      </c>
      <c r="B54" s="37"/>
      <c r="C54" s="37"/>
      <c r="D54" s="37"/>
      <c r="E54" s="37"/>
      <c r="F54" s="37" t="s">
        <v>62</v>
      </c>
      <c r="G54" s="70"/>
      <c r="H54" s="39"/>
      <c r="I54" t="s">
        <v>563</v>
      </c>
    </row>
    <row r="55" spans="1:9" ht="12.75">
      <c r="A55" s="36" t="s">
        <v>63</v>
      </c>
      <c r="B55" s="37"/>
      <c r="C55" s="37"/>
      <c r="D55" s="37"/>
      <c r="E55" s="37"/>
      <c r="F55" s="37" t="s">
        <v>64</v>
      </c>
      <c r="G55" s="70" t="s">
        <v>65</v>
      </c>
      <c r="H55" s="39"/>
      <c r="I55" t="s">
        <v>564</v>
      </c>
    </row>
    <row r="56" spans="1:8" ht="12.75">
      <c r="A56" s="36" t="s">
        <v>66</v>
      </c>
      <c r="B56" s="37"/>
      <c r="C56" s="37"/>
      <c r="D56" s="37"/>
      <c r="E56" s="37"/>
      <c r="F56" s="37" t="s">
        <v>67</v>
      </c>
      <c r="G56" s="70"/>
      <c r="H56" s="39"/>
    </row>
    <row r="57" spans="1:9" ht="12.75">
      <c r="A57" s="36" t="s">
        <v>68</v>
      </c>
      <c r="B57" s="37"/>
      <c r="C57" s="37"/>
      <c r="D57" s="37"/>
      <c r="E57" s="37"/>
      <c r="F57" s="37" t="s">
        <v>69</v>
      </c>
      <c r="G57" s="70"/>
      <c r="H57" s="39"/>
      <c r="I57" t="s">
        <v>981</v>
      </c>
    </row>
    <row r="58" spans="1:9" ht="12.75">
      <c r="A58" s="36" t="s">
        <v>70</v>
      </c>
      <c r="B58" s="37"/>
      <c r="C58" s="37"/>
      <c r="D58" s="37"/>
      <c r="E58" s="37"/>
      <c r="F58" s="37" t="s">
        <v>71</v>
      </c>
      <c r="G58" s="70"/>
      <c r="H58" s="39"/>
      <c r="I58" s="271" t="s">
        <v>565</v>
      </c>
    </row>
    <row r="59" spans="1:9" ht="12.75">
      <c r="A59" s="36" t="s">
        <v>72</v>
      </c>
      <c r="B59" s="37"/>
      <c r="C59" s="37"/>
      <c r="D59" s="37"/>
      <c r="E59" s="37"/>
      <c r="F59" s="37" t="s">
        <v>73</v>
      </c>
      <c r="G59" s="70"/>
      <c r="H59" s="39"/>
      <c r="I59" t="s">
        <v>566</v>
      </c>
    </row>
    <row r="60" spans="1:9" ht="12.75">
      <c r="A60" s="36" t="s">
        <v>74</v>
      </c>
      <c r="B60" s="37"/>
      <c r="C60" s="71"/>
      <c r="D60" s="37"/>
      <c r="E60" s="37"/>
      <c r="F60" s="37" t="s">
        <v>75</v>
      </c>
      <c r="G60" s="70"/>
      <c r="H60" s="39"/>
      <c r="I60" t="s">
        <v>573</v>
      </c>
    </row>
    <row r="61" spans="1:9" ht="12.75">
      <c r="A61" s="36" t="s">
        <v>76</v>
      </c>
      <c r="B61" s="37"/>
      <c r="C61" s="71"/>
      <c r="D61" s="37"/>
      <c r="E61" s="37"/>
      <c r="F61" s="37" t="s">
        <v>77</v>
      </c>
      <c r="G61" s="70"/>
      <c r="H61" s="39"/>
      <c r="I61" s="275" t="s">
        <v>569</v>
      </c>
    </row>
    <row r="62" spans="1:9" ht="12.75">
      <c r="A62" s="36" t="s">
        <v>557</v>
      </c>
      <c r="B62" s="37"/>
      <c r="C62" s="71"/>
      <c r="D62" s="37"/>
      <c r="E62" s="37"/>
      <c r="F62" s="82" t="s">
        <v>558</v>
      </c>
      <c r="G62" s="73"/>
      <c r="H62" s="39"/>
      <c r="I62" s="274"/>
    </row>
    <row r="63" spans="1:8" ht="12.75">
      <c r="A63" s="36" t="s">
        <v>78</v>
      </c>
      <c r="B63" s="37"/>
      <c r="C63" s="41"/>
      <c r="D63" s="37"/>
      <c r="E63" s="37" t="s">
        <v>79</v>
      </c>
      <c r="F63" s="37"/>
      <c r="G63" s="38"/>
      <c r="H63" s="39"/>
    </row>
    <row r="64" spans="1:8" ht="12.75">
      <c r="A64" s="36" t="s">
        <v>80</v>
      </c>
      <c r="B64" s="37"/>
      <c r="C64" s="41"/>
      <c r="D64" s="37"/>
      <c r="E64" s="37" t="s">
        <v>81</v>
      </c>
      <c r="F64" s="37"/>
      <c r="G64" s="38"/>
      <c r="H64" s="39"/>
    </row>
    <row r="65" spans="1:9" ht="12.75">
      <c r="A65" s="36" t="s">
        <v>82</v>
      </c>
      <c r="B65" s="37"/>
      <c r="C65" s="41"/>
      <c r="D65" s="37"/>
      <c r="E65" s="37" t="s">
        <v>83</v>
      </c>
      <c r="F65" s="37"/>
      <c r="G65" s="38"/>
      <c r="H65" s="39"/>
      <c r="I65" t="s">
        <v>976</v>
      </c>
    </row>
    <row r="66" spans="1:8" ht="12.75">
      <c r="A66" s="36" t="s">
        <v>84</v>
      </c>
      <c r="B66" s="37"/>
      <c r="C66" s="41"/>
      <c r="D66" s="37" t="s">
        <v>85</v>
      </c>
      <c r="E66" s="37"/>
      <c r="F66" s="37"/>
      <c r="G66" s="38"/>
      <c r="H66" s="39"/>
    </row>
    <row r="67" spans="1:9" ht="12.75">
      <c r="A67" s="36"/>
      <c r="B67" s="37"/>
      <c r="C67" s="41"/>
      <c r="D67" s="37"/>
      <c r="E67" s="37"/>
      <c r="F67" s="72"/>
      <c r="G67" s="38"/>
      <c r="H67" s="39"/>
      <c r="I67" s="273"/>
    </row>
    <row r="68" spans="1:8" ht="12.75">
      <c r="A68" s="74">
        <v>3502</v>
      </c>
      <c r="B68" s="75"/>
      <c r="C68" s="76" t="s">
        <v>86</v>
      </c>
      <c r="D68" s="77"/>
      <c r="E68" s="76"/>
      <c r="F68" s="76"/>
      <c r="G68" s="78">
        <f>G69+G70+G86</f>
        <v>0</v>
      </c>
      <c r="H68" s="79">
        <f>H69+H70+H86</f>
        <v>0</v>
      </c>
    </row>
    <row r="69" spans="1:8" ht="12.75">
      <c r="A69" s="36" t="s">
        <v>87</v>
      </c>
      <c r="B69" s="37"/>
      <c r="C69" s="37"/>
      <c r="D69" s="41" t="s">
        <v>46</v>
      </c>
      <c r="E69" s="41"/>
      <c r="F69" s="37"/>
      <c r="G69" s="38"/>
      <c r="H69" s="39"/>
    </row>
    <row r="70" spans="1:8" ht="12.75">
      <c r="A70" s="36" t="s">
        <v>88</v>
      </c>
      <c r="B70" s="37"/>
      <c r="C70" s="41"/>
      <c r="D70" s="41" t="s">
        <v>48</v>
      </c>
      <c r="E70" s="37"/>
      <c r="F70" s="37"/>
      <c r="G70" s="67">
        <f>G71+G83+G84+G85</f>
        <v>0</v>
      </c>
      <c r="H70" s="68">
        <f>H71+H83+H84+H85</f>
        <v>0</v>
      </c>
    </row>
    <row r="71" spans="1:8" ht="12.75">
      <c r="A71" s="36" t="s">
        <v>89</v>
      </c>
      <c r="B71" s="37"/>
      <c r="C71" s="37"/>
      <c r="D71" s="41"/>
      <c r="E71" s="41" t="s">
        <v>50</v>
      </c>
      <c r="F71" s="37"/>
      <c r="G71" s="67">
        <f>SUM(G72:G82)+G87</f>
        <v>0</v>
      </c>
      <c r="H71" s="68">
        <f>SUM(H72:H82)+H87</f>
        <v>0</v>
      </c>
    </row>
    <row r="72" spans="1:8" ht="12.75">
      <c r="A72" s="36" t="s">
        <v>90</v>
      </c>
      <c r="B72" s="37"/>
      <c r="C72" s="37"/>
      <c r="D72" s="41"/>
      <c r="E72" s="41"/>
      <c r="F72" s="37" t="s">
        <v>52</v>
      </c>
      <c r="G72" s="80"/>
      <c r="H72" s="81"/>
    </row>
    <row r="73" spans="1:8" ht="12.75">
      <c r="A73" s="36" t="s">
        <v>91</v>
      </c>
      <c r="B73" s="37"/>
      <c r="C73" s="37"/>
      <c r="D73" s="37"/>
      <c r="E73" s="41"/>
      <c r="F73" s="37" t="s">
        <v>56</v>
      </c>
      <c r="G73" s="80"/>
      <c r="H73" s="81"/>
    </row>
    <row r="74" spans="1:8" ht="12.75">
      <c r="A74" s="36" t="s">
        <v>92</v>
      </c>
      <c r="B74" s="37"/>
      <c r="C74" s="37"/>
      <c r="D74" s="37"/>
      <c r="E74" s="41"/>
      <c r="F74" s="37" t="s">
        <v>58</v>
      </c>
      <c r="G74" s="80"/>
      <c r="H74" s="81"/>
    </row>
    <row r="75" spans="1:9" ht="12.75">
      <c r="A75" s="36" t="s">
        <v>93</v>
      </c>
      <c r="B75" s="37"/>
      <c r="C75" s="37"/>
      <c r="D75" s="37"/>
      <c r="E75" s="41"/>
      <c r="F75" s="37" t="s">
        <v>60</v>
      </c>
      <c r="G75" s="80"/>
      <c r="H75" s="81"/>
      <c r="I75" s="275" t="s">
        <v>567</v>
      </c>
    </row>
    <row r="76" spans="1:8" ht="12.75">
      <c r="A76" s="36" t="s">
        <v>94</v>
      </c>
      <c r="B76" s="37"/>
      <c r="C76" s="37"/>
      <c r="D76" s="37"/>
      <c r="E76" s="41"/>
      <c r="F76" s="37" t="s">
        <v>62</v>
      </c>
      <c r="G76" s="80"/>
      <c r="H76" s="81"/>
    </row>
    <row r="77" spans="1:8" ht="12.75">
      <c r="A77" s="36" t="s">
        <v>95</v>
      </c>
      <c r="B77" s="37"/>
      <c r="C77" s="37"/>
      <c r="D77" s="37"/>
      <c r="E77" s="41"/>
      <c r="F77" s="37" t="s">
        <v>64</v>
      </c>
      <c r="G77" s="80"/>
      <c r="H77" s="81"/>
    </row>
    <row r="78" spans="1:8" ht="12.75">
      <c r="A78" s="36" t="s">
        <v>96</v>
      </c>
      <c r="B78" s="37"/>
      <c r="C78" s="37"/>
      <c r="D78" s="37"/>
      <c r="E78" s="41"/>
      <c r="F78" s="37" t="s">
        <v>67</v>
      </c>
      <c r="G78" s="80"/>
      <c r="H78" s="81"/>
    </row>
    <row r="79" spans="1:8" ht="12.75">
      <c r="A79" s="36" t="s">
        <v>97</v>
      </c>
      <c r="B79" s="37"/>
      <c r="C79" s="37"/>
      <c r="D79" s="37"/>
      <c r="E79" s="41"/>
      <c r="F79" s="37" t="s">
        <v>69</v>
      </c>
      <c r="G79" s="80"/>
      <c r="H79" s="81"/>
    </row>
    <row r="80" spans="1:8" ht="12.75">
      <c r="A80" s="36" t="s">
        <v>98</v>
      </c>
      <c r="B80" s="37"/>
      <c r="C80" s="37"/>
      <c r="D80" s="37"/>
      <c r="E80" s="41"/>
      <c r="F80" s="37" t="s">
        <v>71</v>
      </c>
      <c r="G80" s="80"/>
      <c r="H80" s="81"/>
    </row>
    <row r="81" spans="1:8" ht="12.75">
      <c r="A81" s="36" t="s">
        <v>99</v>
      </c>
      <c r="B81" s="37"/>
      <c r="C81" s="37"/>
      <c r="D81" s="37"/>
      <c r="E81" s="41"/>
      <c r="F81" s="37" t="s">
        <v>75</v>
      </c>
      <c r="G81" s="80"/>
      <c r="H81" s="81"/>
    </row>
    <row r="82" spans="1:8" ht="12.75">
      <c r="A82" s="36"/>
      <c r="B82" s="37"/>
      <c r="C82" s="37"/>
      <c r="D82" s="37"/>
      <c r="E82" s="41"/>
      <c r="F82" s="82" t="s">
        <v>100</v>
      </c>
      <c r="G82" s="80"/>
      <c r="H82" s="81"/>
    </row>
    <row r="83" spans="1:8" ht="12.75">
      <c r="A83" s="36" t="s">
        <v>101</v>
      </c>
      <c r="B83" s="37"/>
      <c r="C83" s="41"/>
      <c r="D83" s="37"/>
      <c r="E83" s="37" t="s">
        <v>79</v>
      </c>
      <c r="F83" s="37"/>
      <c r="G83" s="38"/>
      <c r="H83" s="39"/>
    </row>
    <row r="84" spans="1:8" ht="12.75">
      <c r="A84" s="36" t="s">
        <v>102</v>
      </c>
      <c r="B84" s="37"/>
      <c r="C84" s="41"/>
      <c r="D84" s="37"/>
      <c r="E84" s="37" t="s">
        <v>81</v>
      </c>
      <c r="F84" s="37"/>
      <c r="G84" s="38"/>
      <c r="H84" s="39"/>
    </row>
    <row r="85" spans="1:9" ht="12.75">
      <c r="A85" s="36" t="s">
        <v>103</v>
      </c>
      <c r="B85" s="37"/>
      <c r="C85" s="41"/>
      <c r="D85" s="37"/>
      <c r="E85" s="37" t="s">
        <v>83</v>
      </c>
      <c r="F85" s="37"/>
      <c r="G85" s="38"/>
      <c r="H85" s="39"/>
      <c r="I85" t="s">
        <v>977</v>
      </c>
    </row>
    <row r="86" spans="1:8" ht="12.75">
      <c r="A86" s="36" t="s">
        <v>104</v>
      </c>
      <c r="B86" s="37"/>
      <c r="C86" s="37"/>
      <c r="D86" s="37" t="s">
        <v>85</v>
      </c>
      <c r="E86" s="37"/>
      <c r="F86" s="37"/>
      <c r="G86" s="83"/>
      <c r="H86" s="84"/>
    </row>
    <row r="87" spans="1:8" ht="12.75">
      <c r="A87" s="36"/>
      <c r="B87" s="37"/>
      <c r="C87" s="71"/>
      <c r="D87" s="37"/>
      <c r="E87" s="41"/>
      <c r="F87" s="37"/>
      <c r="G87" s="38"/>
      <c r="H87" s="39"/>
    </row>
    <row r="88" spans="1:8" ht="12.75">
      <c r="A88" s="74">
        <v>352</v>
      </c>
      <c r="B88" s="75"/>
      <c r="C88" s="76" t="s">
        <v>105</v>
      </c>
      <c r="D88" s="75"/>
      <c r="E88" s="85"/>
      <c r="F88" s="85"/>
      <c r="G88" s="78">
        <f>G89+G90+G99</f>
        <v>0</v>
      </c>
      <c r="H88" s="79">
        <f>H89+H90+H99</f>
        <v>0</v>
      </c>
    </row>
    <row r="89" spans="1:8" ht="12.75">
      <c r="A89" s="36" t="s">
        <v>106</v>
      </c>
      <c r="B89" s="37"/>
      <c r="C89" s="71"/>
      <c r="D89" s="41" t="s">
        <v>46</v>
      </c>
      <c r="E89" s="37"/>
      <c r="F89" s="41"/>
      <c r="G89" s="38"/>
      <c r="H89" s="39"/>
    </row>
    <row r="90" spans="1:8" ht="12.75">
      <c r="A90" s="36" t="s">
        <v>107</v>
      </c>
      <c r="B90" s="37"/>
      <c r="C90" s="41"/>
      <c r="D90" s="41" t="s">
        <v>48</v>
      </c>
      <c r="E90" s="37"/>
      <c r="F90" s="37"/>
      <c r="G90" s="67">
        <f>G91+G96+G97+G98</f>
        <v>0</v>
      </c>
      <c r="H90" s="68">
        <f>H91+H96+H97+H98</f>
        <v>0</v>
      </c>
    </row>
    <row r="91" spans="1:8" ht="12.75">
      <c r="A91" s="36" t="s">
        <v>108</v>
      </c>
      <c r="B91" s="37"/>
      <c r="C91" s="71"/>
      <c r="D91" s="37"/>
      <c r="E91" s="41" t="s">
        <v>50</v>
      </c>
      <c r="F91" s="41"/>
      <c r="G91" s="86">
        <f>G92+G95</f>
        <v>0</v>
      </c>
      <c r="H91" s="87">
        <f>H92+H95</f>
        <v>0</v>
      </c>
    </row>
    <row r="92" spans="1:9" ht="12.75">
      <c r="A92" s="36" t="s">
        <v>109</v>
      </c>
      <c r="B92" s="37"/>
      <c r="C92" s="37"/>
      <c r="D92" s="37"/>
      <c r="E92" s="41"/>
      <c r="F92" s="37" t="s">
        <v>110</v>
      </c>
      <c r="G92" s="86">
        <f>SUM(G93:G94)</f>
        <v>0</v>
      </c>
      <c r="H92" s="87">
        <f>SUM(H93:H94)</f>
        <v>0</v>
      </c>
      <c r="I92" s="272"/>
    </row>
    <row r="93" spans="1:8" ht="12.75">
      <c r="A93" s="36"/>
      <c r="B93" s="37"/>
      <c r="C93" s="71"/>
      <c r="D93" s="37"/>
      <c r="E93" s="41"/>
      <c r="F93" s="41" t="s">
        <v>553</v>
      </c>
      <c r="G93" s="38"/>
      <c r="H93" s="39"/>
    </row>
    <row r="94" spans="1:9" ht="12.75">
      <c r="A94" s="36"/>
      <c r="B94" s="37"/>
      <c r="C94" s="71"/>
      <c r="D94" s="37"/>
      <c r="E94" s="41"/>
      <c r="F94" s="41" t="s">
        <v>554</v>
      </c>
      <c r="G94" s="38"/>
      <c r="H94" s="39"/>
      <c r="I94" s="272"/>
    </row>
    <row r="95" spans="1:8" ht="12.75">
      <c r="A95" s="36"/>
      <c r="B95" s="37"/>
      <c r="C95" s="71"/>
      <c r="D95" s="37"/>
      <c r="E95" s="41"/>
      <c r="F95" s="41"/>
      <c r="G95" s="38"/>
      <c r="H95" s="39"/>
    </row>
    <row r="96" spans="1:8" ht="12.75">
      <c r="A96" s="36" t="s">
        <v>111</v>
      </c>
      <c r="B96" s="37"/>
      <c r="C96" s="71"/>
      <c r="D96" s="37"/>
      <c r="E96" s="37" t="s">
        <v>79</v>
      </c>
      <c r="F96" s="37"/>
      <c r="G96" s="88"/>
      <c r="H96" s="39"/>
    </row>
    <row r="97" spans="1:8" ht="12.75">
      <c r="A97" s="36" t="s">
        <v>112</v>
      </c>
      <c r="B97" s="37"/>
      <c r="C97" s="71"/>
      <c r="D97" s="37"/>
      <c r="E97" s="37" t="s">
        <v>81</v>
      </c>
      <c r="F97" s="37"/>
      <c r="G97" s="88"/>
      <c r="H97" s="39"/>
    </row>
    <row r="98" spans="1:8" ht="12.75">
      <c r="A98" s="36" t="s">
        <v>113</v>
      </c>
      <c r="B98" s="37"/>
      <c r="C98" s="71"/>
      <c r="D98" s="37"/>
      <c r="E98" s="37" t="s">
        <v>83</v>
      </c>
      <c r="F98" s="37"/>
      <c r="G98" s="88"/>
      <c r="H98" s="39"/>
    </row>
    <row r="99" spans="1:8" ht="13.5" thickBot="1">
      <c r="A99" s="36" t="s">
        <v>114</v>
      </c>
      <c r="B99" s="37"/>
      <c r="C99" s="71"/>
      <c r="D99" s="37" t="s">
        <v>85</v>
      </c>
      <c r="E99" s="37"/>
      <c r="F99" s="37"/>
      <c r="G99" s="88"/>
      <c r="H99" s="39"/>
    </row>
    <row r="100" spans="1:8" ht="13.5" thickBot="1">
      <c r="A100" s="32">
        <v>38</v>
      </c>
      <c r="B100" s="33" t="s">
        <v>115</v>
      </c>
      <c r="C100" s="33"/>
      <c r="D100" s="33"/>
      <c r="E100" s="89"/>
      <c r="F100" s="89"/>
      <c r="G100" s="34">
        <f>G101+G108+G122</f>
        <v>0</v>
      </c>
      <c r="H100" s="35">
        <f>H101+H108+H122</f>
        <v>0</v>
      </c>
    </row>
    <row r="101" spans="1:8" ht="12.75">
      <c r="A101" s="74">
        <v>381</v>
      </c>
      <c r="B101" s="75"/>
      <c r="C101" s="75" t="s">
        <v>116</v>
      </c>
      <c r="D101" s="85"/>
      <c r="E101" s="85"/>
      <c r="F101" s="85"/>
      <c r="G101" s="90"/>
      <c r="H101" s="79">
        <f>SUM(H102:H107)</f>
        <v>0</v>
      </c>
    </row>
    <row r="102" spans="1:8" ht="12.75">
      <c r="A102" s="36">
        <v>3810</v>
      </c>
      <c r="B102" s="37"/>
      <c r="C102" s="37"/>
      <c r="D102" s="41" t="s">
        <v>117</v>
      </c>
      <c r="E102" s="41"/>
      <c r="F102" s="41"/>
      <c r="G102" s="58"/>
      <c r="H102" s="39"/>
    </row>
    <row r="103" spans="1:8" ht="12.75">
      <c r="A103" s="36">
        <v>3811</v>
      </c>
      <c r="B103" s="37"/>
      <c r="C103" s="37"/>
      <c r="D103" s="41" t="s">
        <v>118</v>
      </c>
      <c r="E103" s="41"/>
      <c r="F103" s="41"/>
      <c r="G103" s="58"/>
      <c r="H103" s="39"/>
    </row>
    <row r="104" spans="1:8" ht="12.75">
      <c r="A104" s="36">
        <v>3812</v>
      </c>
      <c r="B104" s="37"/>
      <c r="C104" s="37"/>
      <c r="D104" s="41" t="s">
        <v>119</v>
      </c>
      <c r="E104" s="41"/>
      <c r="F104" s="41"/>
      <c r="G104" s="58"/>
      <c r="H104" s="39"/>
    </row>
    <row r="105" spans="1:8" ht="12.75">
      <c r="A105" s="36">
        <v>3813</v>
      </c>
      <c r="B105" s="37"/>
      <c r="C105" s="37"/>
      <c r="D105" s="37" t="s">
        <v>120</v>
      </c>
      <c r="E105" s="37"/>
      <c r="F105" s="41"/>
      <c r="G105" s="58"/>
      <c r="H105" s="39"/>
    </row>
    <row r="106" spans="1:8" ht="12.75">
      <c r="A106" s="36">
        <v>3814</v>
      </c>
      <c r="B106" s="37"/>
      <c r="C106" s="37"/>
      <c r="D106" s="41" t="s">
        <v>121</v>
      </c>
      <c r="E106" s="41"/>
      <c r="F106" s="37"/>
      <c r="G106" s="56"/>
      <c r="H106" s="39"/>
    </row>
    <row r="107" spans="1:8" ht="12.75">
      <c r="A107" s="91">
        <v>3818</v>
      </c>
      <c r="B107" s="92"/>
      <c r="C107" s="92"/>
      <c r="D107" s="92" t="s">
        <v>122</v>
      </c>
      <c r="E107" s="92"/>
      <c r="F107" s="92"/>
      <c r="G107" s="58"/>
      <c r="H107" s="39"/>
    </row>
    <row r="108" spans="1:8" ht="12.75">
      <c r="A108" s="93">
        <v>382</v>
      </c>
      <c r="B108" s="76"/>
      <c r="C108" s="76" t="s">
        <v>123</v>
      </c>
      <c r="D108" s="76"/>
      <c r="E108" s="76"/>
      <c r="F108" s="76"/>
      <c r="G108" s="90"/>
      <c r="H108" s="79">
        <f>SUM(H109:H114)</f>
        <v>0</v>
      </c>
    </row>
    <row r="109" spans="1:8" ht="12.75">
      <c r="A109" s="36">
        <v>3820</v>
      </c>
      <c r="B109" s="37"/>
      <c r="C109" s="37"/>
      <c r="D109" s="37" t="s">
        <v>124</v>
      </c>
      <c r="E109" s="37"/>
      <c r="F109" s="37"/>
      <c r="G109" s="58"/>
      <c r="H109" s="39"/>
    </row>
    <row r="110" spans="1:8" ht="12.75">
      <c r="A110" s="36">
        <v>3821</v>
      </c>
      <c r="B110" s="37"/>
      <c r="C110" s="37"/>
      <c r="D110" s="37" t="s">
        <v>125</v>
      </c>
      <c r="E110" s="37"/>
      <c r="F110" s="37"/>
      <c r="G110" s="58"/>
      <c r="H110" s="39"/>
    </row>
    <row r="111" spans="1:8" ht="12.75">
      <c r="A111" s="36">
        <v>3822</v>
      </c>
      <c r="B111" s="37"/>
      <c r="C111" s="37"/>
      <c r="D111" s="37" t="s">
        <v>126</v>
      </c>
      <c r="E111" s="37"/>
      <c r="F111" s="37"/>
      <c r="G111" s="58"/>
      <c r="H111" s="39"/>
    </row>
    <row r="112" spans="1:8" ht="12.75">
      <c r="A112" s="36">
        <v>3823</v>
      </c>
      <c r="B112" s="37"/>
      <c r="C112" s="37"/>
      <c r="D112" s="37" t="s">
        <v>127</v>
      </c>
      <c r="E112" s="37"/>
      <c r="F112" s="37"/>
      <c r="G112" s="58"/>
      <c r="H112" s="39"/>
    </row>
    <row r="113" spans="1:8" ht="12.75">
      <c r="A113" s="36">
        <v>3824</v>
      </c>
      <c r="B113" s="37"/>
      <c r="C113" s="37"/>
      <c r="D113" s="37" t="s">
        <v>128</v>
      </c>
      <c r="E113" s="37"/>
      <c r="F113" s="37"/>
      <c r="G113" s="58"/>
      <c r="H113" s="39"/>
    </row>
    <row r="114" spans="1:8" ht="12.75">
      <c r="A114" s="94">
        <v>3825</v>
      </c>
      <c r="B114" s="95"/>
      <c r="C114" s="95"/>
      <c r="D114" s="96" t="s">
        <v>129</v>
      </c>
      <c r="E114" s="96"/>
      <c r="F114" s="96"/>
      <c r="G114" s="97">
        <f>SUM(G115:G121)</f>
        <v>0</v>
      </c>
      <c r="H114" s="68">
        <f>SUM(H115:H121)</f>
        <v>0</v>
      </c>
    </row>
    <row r="115" spans="1:8" ht="12.75">
      <c r="A115" s="94">
        <v>382500</v>
      </c>
      <c r="B115" s="95"/>
      <c r="C115" s="95"/>
      <c r="D115" s="96"/>
      <c r="E115" s="96" t="s">
        <v>130</v>
      </c>
      <c r="F115" s="98"/>
      <c r="G115" s="38"/>
      <c r="H115" s="39"/>
    </row>
    <row r="116" spans="1:8" ht="12.75">
      <c r="A116" s="94">
        <v>382510</v>
      </c>
      <c r="B116" s="95"/>
      <c r="C116" s="95"/>
      <c r="D116" s="96"/>
      <c r="E116" s="96" t="s">
        <v>131</v>
      </c>
      <c r="F116" s="98"/>
      <c r="G116" s="38"/>
      <c r="H116" s="39"/>
    </row>
    <row r="117" spans="1:8" ht="12.75">
      <c r="A117" s="94">
        <v>382520</v>
      </c>
      <c r="B117" s="95"/>
      <c r="C117" s="95"/>
      <c r="D117" s="95"/>
      <c r="E117" s="96" t="s">
        <v>132</v>
      </c>
      <c r="F117" s="98"/>
      <c r="G117" s="99"/>
      <c r="H117" s="100"/>
    </row>
    <row r="118" spans="1:8" ht="12.75">
      <c r="A118" s="94">
        <v>382530</v>
      </c>
      <c r="B118" s="95"/>
      <c r="C118" s="95"/>
      <c r="D118" s="95"/>
      <c r="E118" s="37" t="s">
        <v>133</v>
      </c>
      <c r="F118" s="37"/>
      <c r="G118" s="99"/>
      <c r="H118" s="100"/>
    </row>
    <row r="119" spans="1:8" ht="12.75">
      <c r="A119" s="94">
        <v>382540</v>
      </c>
      <c r="B119" s="95"/>
      <c r="C119" s="95"/>
      <c r="D119" s="95"/>
      <c r="E119" s="37" t="s">
        <v>134</v>
      </c>
      <c r="F119" s="37"/>
      <c r="G119" s="99"/>
      <c r="H119" s="100"/>
    </row>
    <row r="120" spans="1:8" ht="12.75">
      <c r="A120" s="94">
        <v>382550</v>
      </c>
      <c r="B120" s="96"/>
      <c r="C120" s="96"/>
      <c r="D120" s="96"/>
      <c r="E120" s="96" t="s">
        <v>135</v>
      </c>
      <c r="F120" s="96"/>
      <c r="G120" s="101"/>
      <c r="H120" s="102"/>
    </row>
    <row r="121" spans="1:8" ht="12.75">
      <c r="A121" s="94">
        <v>382560</v>
      </c>
      <c r="B121" s="95"/>
      <c r="C121" s="95"/>
      <c r="D121" s="95"/>
      <c r="E121" s="37" t="s">
        <v>136</v>
      </c>
      <c r="F121" s="37"/>
      <c r="G121" s="99"/>
      <c r="H121" s="100"/>
    </row>
    <row r="122" spans="1:8" ht="12.75">
      <c r="A122" s="74">
        <v>388</v>
      </c>
      <c r="B122" s="75"/>
      <c r="C122" s="75" t="s">
        <v>115</v>
      </c>
      <c r="D122" s="75"/>
      <c r="E122" s="75"/>
      <c r="F122" s="75"/>
      <c r="G122" s="90"/>
      <c r="H122" s="79">
        <f>H123+H124+H125</f>
        <v>0</v>
      </c>
    </row>
    <row r="123" spans="1:8" ht="12.75">
      <c r="A123" s="36">
        <v>3880</v>
      </c>
      <c r="B123" s="37"/>
      <c r="C123" s="37"/>
      <c r="D123" s="37" t="s">
        <v>137</v>
      </c>
      <c r="E123" s="37"/>
      <c r="F123" s="37"/>
      <c r="G123" s="58"/>
      <c r="H123" s="39"/>
    </row>
    <row r="124" spans="1:8" s="104" customFormat="1" ht="12.75">
      <c r="A124" s="103">
        <v>3882</v>
      </c>
      <c r="B124" s="82"/>
      <c r="C124" s="82"/>
      <c r="D124" s="82" t="s">
        <v>138</v>
      </c>
      <c r="E124" s="82"/>
      <c r="F124" s="82"/>
      <c r="G124" s="58"/>
      <c r="H124" s="39"/>
    </row>
    <row r="125" spans="1:8" ht="13.5" thickBot="1">
      <c r="A125" s="105">
        <v>3888</v>
      </c>
      <c r="B125" s="43"/>
      <c r="C125" s="43"/>
      <c r="D125" s="43" t="s">
        <v>139</v>
      </c>
      <c r="E125" s="43"/>
      <c r="F125" s="43"/>
      <c r="G125" s="106"/>
      <c r="H125" s="46"/>
    </row>
    <row r="126" spans="1:8" ht="13.5" thickBot="1">
      <c r="A126" s="107" t="s">
        <v>140</v>
      </c>
      <c r="B126" s="108" t="s">
        <v>141</v>
      </c>
      <c r="C126" s="108"/>
      <c r="D126" s="108"/>
      <c r="E126" s="108"/>
      <c r="F126" s="108"/>
      <c r="G126" s="109">
        <f>G127+G152+G186+G205</f>
        <v>0</v>
      </c>
      <c r="H126" s="110">
        <f>H127+H152+H186+H205</f>
        <v>0</v>
      </c>
    </row>
    <row r="127" spans="1:8" ht="13.5" thickBot="1">
      <c r="A127" s="107">
        <v>4</v>
      </c>
      <c r="B127" s="111" t="s">
        <v>142</v>
      </c>
      <c r="C127" s="108"/>
      <c r="D127" s="108"/>
      <c r="E127" s="108"/>
      <c r="F127" s="108"/>
      <c r="G127" s="109">
        <f>G128+G129+G139+G150</f>
        <v>0</v>
      </c>
      <c r="H127" s="35">
        <f>H128+H129+H139+H150</f>
        <v>0</v>
      </c>
    </row>
    <row r="128" spans="1:8" ht="12.75">
      <c r="A128" s="93">
        <v>40</v>
      </c>
      <c r="B128" s="75"/>
      <c r="C128" s="75" t="s">
        <v>143</v>
      </c>
      <c r="D128" s="112"/>
      <c r="E128" s="112"/>
      <c r="F128" s="112"/>
      <c r="G128" s="113"/>
      <c r="H128" s="114"/>
    </row>
    <row r="129" spans="1:8" ht="12.75">
      <c r="A129" s="115">
        <v>41</v>
      </c>
      <c r="B129" s="116"/>
      <c r="C129" s="116" t="s">
        <v>144</v>
      </c>
      <c r="D129" s="117"/>
      <c r="E129" s="117"/>
      <c r="F129" s="117"/>
      <c r="G129" s="118">
        <f>G130</f>
        <v>0</v>
      </c>
      <c r="H129" s="119">
        <f>H130</f>
        <v>0</v>
      </c>
    </row>
    <row r="130" spans="1:8" ht="12.75">
      <c r="A130" s="120">
        <v>413</v>
      </c>
      <c r="B130" s="121"/>
      <c r="C130" s="122" t="s">
        <v>145</v>
      </c>
      <c r="D130" s="121"/>
      <c r="E130" s="121"/>
      <c r="F130" s="121"/>
      <c r="G130" s="118">
        <f>SUM(G131:G138)</f>
        <v>0</v>
      </c>
      <c r="H130" s="119">
        <f>SUM(H131:H138)</f>
        <v>0</v>
      </c>
    </row>
    <row r="131" spans="1:8" ht="12.75">
      <c r="A131" s="36">
        <v>4130</v>
      </c>
      <c r="B131" s="37"/>
      <c r="C131" s="37" t="s">
        <v>146</v>
      </c>
      <c r="D131" s="37"/>
      <c r="E131" s="37"/>
      <c r="F131" s="37"/>
      <c r="G131" s="38"/>
      <c r="H131" s="39"/>
    </row>
    <row r="132" spans="1:8" ht="12.75">
      <c r="A132" s="36">
        <v>4131</v>
      </c>
      <c r="B132" s="37"/>
      <c r="C132" s="37" t="s">
        <v>147</v>
      </c>
      <c r="D132" s="37"/>
      <c r="E132" s="37"/>
      <c r="F132" s="37"/>
      <c r="G132" s="38"/>
      <c r="H132" s="39"/>
    </row>
    <row r="133" spans="1:8" ht="12.75">
      <c r="A133" s="36">
        <v>4132</v>
      </c>
      <c r="B133" s="37"/>
      <c r="C133" s="37" t="s">
        <v>148</v>
      </c>
      <c r="D133" s="37"/>
      <c r="E133" s="37"/>
      <c r="F133" s="37"/>
      <c r="G133" s="38"/>
      <c r="H133" s="39"/>
    </row>
    <row r="134" spans="1:8" ht="12.75">
      <c r="A134" s="36">
        <v>4133</v>
      </c>
      <c r="B134" s="37"/>
      <c r="C134" s="37" t="s">
        <v>149</v>
      </c>
      <c r="D134" s="37"/>
      <c r="E134" s="37"/>
      <c r="F134" s="37"/>
      <c r="G134" s="38"/>
      <c r="H134" s="39"/>
    </row>
    <row r="135" spans="1:8" ht="12.75">
      <c r="A135" s="123">
        <v>4134</v>
      </c>
      <c r="B135" s="37"/>
      <c r="C135" s="37" t="s">
        <v>150</v>
      </c>
      <c r="D135" s="37"/>
      <c r="E135" s="37"/>
      <c r="F135" s="37"/>
      <c r="G135" s="38"/>
      <c r="H135" s="39"/>
    </row>
    <row r="136" spans="1:8" ht="12.75">
      <c r="A136" s="94">
        <v>4138</v>
      </c>
      <c r="B136" s="37"/>
      <c r="C136" s="124" t="s">
        <v>151</v>
      </c>
      <c r="D136" s="37"/>
      <c r="E136" s="37"/>
      <c r="F136" s="37"/>
      <c r="G136" s="38"/>
      <c r="H136" s="39"/>
    </row>
    <row r="137" spans="1:8" s="104" customFormat="1" ht="12.75">
      <c r="A137" s="125">
        <v>4137</v>
      </c>
      <c r="B137" s="82"/>
      <c r="C137" s="82" t="s">
        <v>152</v>
      </c>
      <c r="D137" s="82"/>
      <c r="E137" s="82"/>
      <c r="F137" s="82"/>
      <c r="G137" s="83"/>
      <c r="H137" s="39"/>
    </row>
    <row r="138" spans="1:9" s="308" customFormat="1" ht="12.75">
      <c r="A138" s="36">
        <v>4139</v>
      </c>
      <c r="B138" s="37"/>
      <c r="C138" s="37" t="s">
        <v>153</v>
      </c>
      <c r="D138" s="37"/>
      <c r="E138" s="75"/>
      <c r="F138" s="75"/>
      <c r="G138" s="306"/>
      <c r="H138" s="307"/>
      <c r="I138" s="271"/>
    </row>
    <row r="139" spans="1:8" ht="12.75">
      <c r="A139" s="120">
        <v>450</v>
      </c>
      <c r="B139" s="53"/>
      <c r="C139" s="53" t="s">
        <v>154</v>
      </c>
      <c r="D139" s="127"/>
      <c r="E139" s="53"/>
      <c r="F139" s="53"/>
      <c r="G139" s="118">
        <f>G140+G148</f>
        <v>0</v>
      </c>
      <c r="H139" s="119">
        <f>H140+H148</f>
        <v>0</v>
      </c>
    </row>
    <row r="140" spans="1:8" ht="12.75">
      <c r="A140" s="123">
        <v>4500</v>
      </c>
      <c r="B140" s="37"/>
      <c r="C140" s="37"/>
      <c r="D140" s="124" t="s">
        <v>155</v>
      </c>
      <c r="E140" s="37"/>
      <c r="F140" s="37"/>
      <c r="G140" s="97">
        <f>G141+G142+G147</f>
        <v>0</v>
      </c>
      <c r="H140" s="68">
        <f>H141+H142+H147</f>
        <v>0</v>
      </c>
    </row>
    <row r="141" spans="1:8" ht="12.75">
      <c r="A141" s="123" t="s">
        <v>156</v>
      </c>
      <c r="B141" s="37"/>
      <c r="C141" s="37"/>
      <c r="D141" s="124"/>
      <c r="E141" s="41" t="s">
        <v>157</v>
      </c>
      <c r="F141" s="37"/>
      <c r="G141" s="38"/>
      <c r="H141" s="39"/>
    </row>
    <row r="142" spans="1:8" ht="12.75">
      <c r="A142" s="123" t="s">
        <v>158</v>
      </c>
      <c r="B142" s="37"/>
      <c r="C142" s="37"/>
      <c r="D142" s="124"/>
      <c r="E142" s="41" t="s">
        <v>159</v>
      </c>
      <c r="F142" s="37"/>
      <c r="G142" s="97">
        <f>SUM(G143:G146)</f>
        <v>0</v>
      </c>
      <c r="H142" s="68">
        <f>SUM(H143:H146)</f>
        <v>0</v>
      </c>
    </row>
    <row r="143" spans="1:8" ht="12.75">
      <c r="A143" s="123" t="s">
        <v>160</v>
      </c>
      <c r="B143" s="37"/>
      <c r="C143" s="37"/>
      <c r="D143" s="124"/>
      <c r="E143" s="37"/>
      <c r="F143" s="37" t="s">
        <v>161</v>
      </c>
      <c r="G143" s="38"/>
      <c r="H143" s="39"/>
    </row>
    <row r="144" spans="1:8" ht="12.75">
      <c r="A144" s="123" t="s">
        <v>162</v>
      </c>
      <c r="B144" s="37"/>
      <c r="C144" s="37"/>
      <c r="D144" s="124"/>
      <c r="E144" s="37"/>
      <c r="F144" s="37" t="s">
        <v>163</v>
      </c>
      <c r="G144" s="38"/>
      <c r="H144" s="39"/>
    </row>
    <row r="145" spans="1:8" ht="12.75">
      <c r="A145" s="123" t="s">
        <v>164</v>
      </c>
      <c r="B145" s="37"/>
      <c r="C145" s="37"/>
      <c r="D145" s="124"/>
      <c r="E145" s="37"/>
      <c r="F145" s="37" t="s">
        <v>165</v>
      </c>
      <c r="G145" s="38"/>
      <c r="H145" s="39"/>
    </row>
    <row r="146" spans="1:8" ht="12.75">
      <c r="A146" s="123" t="s">
        <v>166</v>
      </c>
      <c r="B146" s="37"/>
      <c r="C146" s="37"/>
      <c r="D146" s="124"/>
      <c r="E146" s="37"/>
      <c r="F146" s="82" t="s">
        <v>167</v>
      </c>
      <c r="G146" s="38"/>
      <c r="H146" s="39"/>
    </row>
    <row r="147" spans="1:8" ht="12.75">
      <c r="A147" s="123" t="s">
        <v>168</v>
      </c>
      <c r="B147" s="37"/>
      <c r="C147" s="37"/>
      <c r="D147" s="124"/>
      <c r="E147" s="37" t="s">
        <v>169</v>
      </c>
      <c r="F147" s="37"/>
      <c r="G147" s="38"/>
      <c r="H147" s="39"/>
    </row>
    <row r="148" spans="1:8" ht="12.75">
      <c r="A148" s="123">
        <v>4502</v>
      </c>
      <c r="B148" s="37"/>
      <c r="C148" s="37"/>
      <c r="D148" s="124" t="s">
        <v>170</v>
      </c>
      <c r="E148" s="37"/>
      <c r="F148" s="37"/>
      <c r="G148" s="38"/>
      <c r="H148" s="39"/>
    </row>
    <row r="149" spans="1:8" s="104" customFormat="1" ht="12.75">
      <c r="A149" s="103" t="s">
        <v>171</v>
      </c>
      <c r="B149" s="82"/>
      <c r="C149" s="82"/>
      <c r="D149" s="128"/>
      <c r="E149" s="125" t="s">
        <v>172</v>
      </c>
      <c r="F149" s="82" t="s">
        <v>173</v>
      </c>
      <c r="G149" s="38"/>
      <c r="H149" s="39"/>
    </row>
    <row r="150" spans="1:8" s="104" customFormat="1" ht="12.75">
      <c r="A150" s="129">
        <v>452</v>
      </c>
      <c r="B150" s="82"/>
      <c r="C150" s="82" t="s">
        <v>174</v>
      </c>
      <c r="D150" s="82"/>
      <c r="E150" s="82"/>
      <c r="F150" s="82"/>
      <c r="G150" s="83"/>
      <c r="H150" s="39"/>
    </row>
    <row r="151" spans="1:8" s="104" customFormat="1" ht="13.5" thickBot="1">
      <c r="A151" s="130" t="s">
        <v>175</v>
      </c>
      <c r="B151" s="131"/>
      <c r="C151" s="131"/>
      <c r="D151" s="132"/>
      <c r="E151" s="133" t="s">
        <v>176</v>
      </c>
      <c r="F151" s="131" t="s">
        <v>173</v>
      </c>
      <c r="G151" s="134"/>
      <c r="H151" s="135"/>
    </row>
    <row r="152" spans="1:8" ht="13.5" thickBot="1">
      <c r="A152" s="136">
        <v>5</v>
      </c>
      <c r="B152" s="108" t="s">
        <v>177</v>
      </c>
      <c r="C152" s="108"/>
      <c r="D152" s="108"/>
      <c r="E152" s="108"/>
      <c r="F152" s="108"/>
      <c r="G152" s="109">
        <f>G153+G162</f>
        <v>0</v>
      </c>
      <c r="H152" s="110">
        <f>H153+H162</f>
        <v>0</v>
      </c>
    </row>
    <row r="153" spans="1:8" ht="13.5" thickBot="1">
      <c r="A153" s="105">
        <v>50</v>
      </c>
      <c r="B153" s="43" t="s">
        <v>178</v>
      </c>
      <c r="C153" s="43"/>
      <c r="D153" s="43"/>
      <c r="E153" s="43"/>
      <c r="F153" s="43"/>
      <c r="G153" s="137">
        <f>G154+G160+G161</f>
        <v>0</v>
      </c>
      <c r="H153" s="138">
        <f>H154+H160+H161</f>
        <v>0</v>
      </c>
    </row>
    <row r="154" spans="1:8" ht="12.75">
      <c r="A154" s="36">
        <v>500</v>
      </c>
      <c r="B154" s="37"/>
      <c r="C154" s="37" t="s">
        <v>179</v>
      </c>
      <c r="D154" s="37"/>
      <c r="E154" s="37"/>
      <c r="F154" s="37"/>
      <c r="G154" s="38"/>
      <c r="H154" s="68">
        <f>H155+H156+H157+H158+H159</f>
        <v>0</v>
      </c>
    </row>
    <row r="155" spans="1:8" ht="12.75">
      <c r="A155" s="36">
        <v>5000</v>
      </c>
      <c r="B155" s="139"/>
      <c r="C155" s="37" t="s">
        <v>180</v>
      </c>
      <c r="D155" s="41"/>
      <c r="E155" s="37"/>
      <c r="F155" s="140"/>
      <c r="G155" s="56"/>
      <c r="H155" s="39"/>
    </row>
    <row r="156" spans="1:8" ht="12.75">
      <c r="A156" s="36">
        <v>5001</v>
      </c>
      <c r="B156" s="139"/>
      <c r="C156" s="37" t="s">
        <v>181</v>
      </c>
      <c r="D156" s="41"/>
      <c r="E156" s="37"/>
      <c r="F156" s="140"/>
      <c r="G156" s="56"/>
      <c r="H156" s="39"/>
    </row>
    <row r="157" spans="1:8" ht="12.75">
      <c r="A157" s="36">
        <v>5002</v>
      </c>
      <c r="B157" s="139"/>
      <c r="C157" s="37" t="s">
        <v>182</v>
      </c>
      <c r="D157" s="41"/>
      <c r="E157" s="37"/>
      <c r="F157" s="140"/>
      <c r="G157" s="56"/>
      <c r="H157" s="39"/>
    </row>
    <row r="158" spans="1:8" ht="12.75">
      <c r="A158" s="36">
        <v>5005</v>
      </c>
      <c r="B158" s="139"/>
      <c r="C158" s="37" t="s">
        <v>183</v>
      </c>
      <c r="D158" s="41"/>
      <c r="E158" s="37"/>
      <c r="F158" s="140"/>
      <c r="G158" s="56"/>
      <c r="H158" s="39"/>
    </row>
    <row r="159" spans="1:8" ht="12.75">
      <c r="A159" s="36">
        <v>5008</v>
      </c>
      <c r="B159" s="139"/>
      <c r="C159" s="37" t="s">
        <v>184</v>
      </c>
      <c r="D159" s="41"/>
      <c r="E159" s="37"/>
      <c r="F159" s="140"/>
      <c r="G159" s="56"/>
      <c r="H159" s="39"/>
    </row>
    <row r="160" spans="1:8" ht="12.75">
      <c r="A160" s="36">
        <v>505</v>
      </c>
      <c r="B160" s="139"/>
      <c r="C160" s="37" t="s">
        <v>185</v>
      </c>
      <c r="D160" s="41"/>
      <c r="E160" s="37"/>
      <c r="F160" s="140"/>
      <c r="G160" s="38"/>
      <c r="H160" s="39"/>
    </row>
    <row r="161" spans="1:8" ht="13.5" thickBot="1">
      <c r="A161" s="36">
        <v>506</v>
      </c>
      <c r="B161" s="139"/>
      <c r="C161" s="37" t="s">
        <v>186</v>
      </c>
      <c r="D161" s="41"/>
      <c r="E161" s="37"/>
      <c r="F161" s="140"/>
      <c r="G161" s="38"/>
      <c r="H161" s="39"/>
    </row>
    <row r="162" spans="1:8" ht="13.5" thickBot="1">
      <c r="A162" s="141">
        <v>55</v>
      </c>
      <c r="B162" s="142" t="s">
        <v>187</v>
      </c>
      <c r="C162" s="142"/>
      <c r="D162" s="142"/>
      <c r="E162" s="142"/>
      <c r="F162" s="142"/>
      <c r="G162" s="143"/>
      <c r="H162" s="144">
        <f>SUM(H163:H185)-H168</f>
        <v>0</v>
      </c>
    </row>
    <row r="163" spans="1:8" ht="12.75">
      <c r="A163" s="36">
        <v>5500</v>
      </c>
      <c r="B163" s="139"/>
      <c r="C163" s="37" t="s">
        <v>188</v>
      </c>
      <c r="D163" s="41"/>
      <c r="E163" s="37"/>
      <c r="F163" s="140"/>
      <c r="G163" s="145"/>
      <c r="H163" s="39"/>
    </row>
    <row r="164" spans="1:8" ht="12.75">
      <c r="A164" s="36">
        <v>5502</v>
      </c>
      <c r="B164" s="139"/>
      <c r="C164" s="37" t="s">
        <v>189</v>
      </c>
      <c r="D164" s="41"/>
      <c r="E164" s="37"/>
      <c r="F164" s="140"/>
      <c r="G164" s="145"/>
      <c r="H164" s="39"/>
    </row>
    <row r="165" spans="1:8" ht="12.75">
      <c r="A165" s="36">
        <v>5503</v>
      </c>
      <c r="B165" s="139"/>
      <c r="C165" s="37" t="s">
        <v>190</v>
      </c>
      <c r="D165" s="41"/>
      <c r="E165" s="37"/>
      <c r="F165" s="140"/>
      <c r="G165" s="145"/>
      <c r="H165" s="39"/>
    </row>
    <row r="166" spans="1:8" ht="12.75">
      <c r="A166" s="36">
        <v>5504</v>
      </c>
      <c r="B166" s="139"/>
      <c r="C166" s="37" t="s">
        <v>191</v>
      </c>
      <c r="D166" s="41"/>
      <c r="E166" s="37"/>
      <c r="F166" s="140"/>
      <c r="G166" s="145"/>
      <c r="H166" s="39"/>
    </row>
    <row r="167" spans="1:8" ht="12.75">
      <c r="A167" s="36">
        <v>5511</v>
      </c>
      <c r="B167" s="139"/>
      <c r="C167" s="37" t="s">
        <v>192</v>
      </c>
      <c r="D167" s="41"/>
      <c r="E167" s="37"/>
      <c r="F167" s="140"/>
      <c r="G167" s="145"/>
      <c r="H167" s="39"/>
    </row>
    <row r="168" spans="1:9" ht="12.75">
      <c r="A168" s="36"/>
      <c r="B168" s="139"/>
      <c r="C168" s="37"/>
      <c r="D168" s="208" t="s">
        <v>551</v>
      </c>
      <c r="E168" s="37"/>
      <c r="F168" s="140"/>
      <c r="G168" s="145"/>
      <c r="H168" s="39"/>
      <c r="I168" s="272" t="s">
        <v>570</v>
      </c>
    </row>
    <row r="169" spans="1:8" ht="12.75">
      <c r="A169" s="36">
        <v>5512</v>
      </c>
      <c r="B169" s="139"/>
      <c r="C169" s="37" t="s">
        <v>193</v>
      </c>
      <c r="D169" s="41"/>
      <c r="E169" s="37"/>
      <c r="F169" s="140"/>
      <c r="G169" s="145"/>
      <c r="H169" s="39"/>
    </row>
    <row r="170" spans="1:8" ht="12.75">
      <c r="A170" s="36">
        <v>5513</v>
      </c>
      <c r="B170" s="139"/>
      <c r="C170" s="37" t="s">
        <v>194</v>
      </c>
      <c r="D170" s="41"/>
      <c r="E170" s="37"/>
      <c r="F170" s="140"/>
      <c r="G170" s="145"/>
      <c r="H170" s="39"/>
    </row>
    <row r="171" spans="1:8" ht="12.75">
      <c r="A171" s="36">
        <v>5514</v>
      </c>
      <c r="B171" s="139"/>
      <c r="C171" s="37" t="s">
        <v>195</v>
      </c>
      <c r="D171" s="41"/>
      <c r="E171" s="37"/>
      <c r="F171" s="140"/>
      <c r="G171" s="145"/>
      <c r="H171" s="39"/>
    </row>
    <row r="172" spans="1:8" ht="12.75">
      <c r="A172" s="36">
        <v>5515</v>
      </c>
      <c r="B172" s="139"/>
      <c r="C172" s="37" t="s">
        <v>196</v>
      </c>
      <c r="D172" s="41"/>
      <c r="E172" s="37"/>
      <c r="F172" s="140"/>
      <c r="G172" s="145"/>
      <c r="H172" s="39"/>
    </row>
    <row r="173" spans="1:8" ht="12.75">
      <c r="A173" s="36">
        <v>5516</v>
      </c>
      <c r="B173" s="139"/>
      <c r="C173" s="37" t="s">
        <v>197</v>
      </c>
      <c r="D173" s="41"/>
      <c r="E173" s="37"/>
      <c r="F173" s="140"/>
      <c r="G173" s="145"/>
      <c r="H173" s="39"/>
    </row>
    <row r="174" spans="1:8" ht="12.75">
      <c r="A174" s="36">
        <v>5521</v>
      </c>
      <c r="B174" s="139"/>
      <c r="C174" s="37" t="s">
        <v>198</v>
      </c>
      <c r="D174" s="41"/>
      <c r="E174" s="37"/>
      <c r="F174" s="140"/>
      <c r="G174" s="145"/>
      <c r="H174" s="39"/>
    </row>
    <row r="175" spans="1:8" ht="12.75">
      <c r="A175" s="36">
        <v>5522</v>
      </c>
      <c r="B175" s="139"/>
      <c r="C175" s="37" t="s">
        <v>199</v>
      </c>
      <c r="D175" s="41"/>
      <c r="E175" s="37"/>
      <c r="F175" s="140"/>
      <c r="G175" s="145"/>
      <c r="H175" s="39"/>
    </row>
    <row r="176" spans="1:8" ht="12.75">
      <c r="A176" s="36">
        <v>5523</v>
      </c>
      <c r="B176" s="139"/>
      <c r="C176" s="37" t="s">
        <v>200</v>
      </c>
      <c r="D176" s="41"/>
      <c r="E176" s="37"/>
      <c r="F176" s="140"/>
      <c r="G176" s="145"/>
      <c r="H176" s="39"/>
    </row>
    <row r="177" spans="1:8" ht="12.75">
      <c r="A177" s="36">
        <v>5524</v>
      </c>
      <c r="B177" s="139"/>
      <c r="C177" s="37" t="s">
        <v>201</v>
      </c>
      <c r="D177" s="41"/>
      <c r="E177" s="37"/>
      <c r="F177" s="140"/>
      <c r="G177" s="145"/>
      <c r="H177" s="84"/>
    </row>
    <row r="178" spans="1:8" ht="12.75">
      <c r="A178" s="103">
        <v>5525</v>
      </c>
      <c r="B178" s="146"/>
      <c r="C178" s="82" t="s">
        <v>202</v>
      </c>
      <c r="D178" s="147"/>
      <c r="E178" s="82"/>
      <c r="F178" s="148"/>
      <c r="G178" s="145"/>
      <c r="H178" s="84"/>
    </row>
    <row r="179" spans="1:8" s="104" customFormat="1" ht="12.75">
      <c r="A179" s="103">
        <v>5526</v>
      </c>
      <c r="B179" s="146"/>
      <c r="C179" s="82" t="s">
        <v>203</v>
      </c>
      <c r="D179" s="147"/>
      <c r="E179" s="82"/>
      <c r="F179" s="148"/>
      <c r="G179" s="145"/>
      <c r="H179" s="84"/>
    </row>
    <row r="180" spans="1:8" ht="12.75">
      <c r="A180" s="36">
        <v>5529</v>
      </c>
      <c r="B180" s="139"/>
      <c r="C180" s="37" t="s">
        <v>204</v>
      </c>
      <c r="D180" s="41"/>
      <c r="E180" s="37"/>
      <c r="F180" s="140"/>
      <c r="G180" s="145"/>
      <c r="H180" s="84"/>
    </row>
    <row r="181" spans="1:8" ht="12.75">
      <c r="A181" s="36">
        <v>5531</v>
      </c>
      <c r="B181" s="139"/>
      <c r="C181" s="37" t="s">
        <v>205</v>
      </c>
      <c r="D181" s="41"/>
      <c r="E181" s="37"/>
      <c r="F181" s="140"/>
      <c r="G181" s="145"/>
      <c r="H181" s="84"/>
    </row>
    <row r="182" spans="1:8" ht="12.75">
      <c r="A182" s="36">
        <v>5532</v>
      </c>
      <c r="B182" s="139"/>
      <c r="C182" s="37" t="s">
        <v>206</v>
      </c>
      <c r="D182" s="41"/>
      <c r="E182" s="37"/>
      <c r="F182" s="140"/>
      <c r="G182" s="145"/>
      <c r="H182" s="84"/>
    </row>
    <row r="183" spans="1:8" ht="12.75">
      <c r="A183" s="36">
        <v>5539</v>
      </c>
      <c r="B183" s="139"/>
      <c r="C183" s="37" t="s">
        <v>207</v>
      </c>
      <c r="D183" s="41"/>
      <c r="E183" s="37"/>
      <c r="F183" s="140"/>
      <c r="G183" s="145"/>
      <c r="H183" s="84"/>
    </row>
    <row r="184" spans="1:8" ht="12.75">
      <c r="A184" s="103">
        <v>5540</v>
      </c>
      <c r="B184" s="146"/>
      <c r="C184" s="82" t="s">
        <v>208</v>
      </c>
      <c r="D184" s="147"/>
      <c r="E184" s="82"/>
      <c r="F184" s="148"/>
      <c r="G184" s="145"/>
      <c r="H184" s="39"/>
    </row>
    <row r="185" spans="1:8" ht="13.5" thickBot="1">
      <c r="A185" s="103">
        <v>5549</v>
      </c>
      <c r="B185" s="146"/>
      <c r="C185" s="82" t="s">
        <v>209</v>
      </c>
      <c r="D185" s="147"/>
      <c r="E185" s="82"/>
      <c r="F185" s="148"/>
      <c r="G185" s="149"/>
      <c r="H185" s="135"/>
    </row>
    <row r="186" spans="1:8" ht="13.5" thickBot="1">
      <c r="A186" s="32">
        <v>6</v>
      </c>
      <c r="B186" s="33" t="s">
        <v>210</v>
      </c>
      <c r="C186" s="33"/>
      <c r="D186" s="33"/>
      <c r="E186" s="33"/>
      <c r="F186" s="33"/>
      <c r="G186" s="34">
        <f>G187+G199</f>
        <v>0</v>
      </c>
      <c r="H186" s="35">
        <f>H187+H199</f>
        <v>0</v>
      </c>
    </row>
    <row r="187" spans="1:8" ht="12.75">
      <c r="A187" s="150">
        <v>60</v>
      </c>
      <c r="B187" s="151"/>
      <c r="C187" s="151" t="s">
        <v>211</v>
      </c>
      <c r="D187" s="151"/>
      <c r="E187" s="151"/>
      <c r="F187" s="151"/>
      <c r="G187" s="152">
        <f>G188+G196+G198</f>
        <v>0</v>
      </c>
      <c r="H187" s="152">
        <f>H188+H196+H198</f>
        <v>0</v>
      </c>
    </row>
    <row r="188" spans="1:8" ht="12.75">
      <c r="A188" s="94">
        <v>601</v>
      </c>
      <c r="B188" s="96"/>
      <c r="C188" s="37"/>
      <c r="D188" s="37" t="s">
        <v>212</v>
      </c>
      <c r="E188" s="37"/>
      <c r="F188" s="37"/>
      <c r="G188" s="83"/>
      <c r="H188" s="153">
        <f>SUM(H189:H195)</f>
        <v>0</v>
      </c>
    </row>
    <row r="189" spans="1:8" ht="12.75">
      <c r="A189" s="94">
        <v>601000</v>
      </c>
      <c r="B189" s="96"/>
      <c r="C189" s="37"/>
      <c r="D189" s="37"/>
      <c r="E189" s="37" t="s">
        <v>213</v>
      </c>
      <c r="F189" s="37"/>
      <c r="G189" s="154"/>
      <c r="H189" s="102"/>
    </row>
    <row r="190" spans="1:8" ht="12.75">
      <c r="A190" s="94">
        <v>601010</v>
      </c>
      <c r="B190" s="96"/>
      <c r="C190" s="37"/>
      <c r="D190" s="37"/>
      <c r="E190" s="37" t="s">
        <v>14</v>
      </c>
      <c r="F190" s="37"/>
      <c r="G190" s="154"/>
      <c r="H190" s="102"/>
    </row>
    <row r="191" spans="1:8" ht="12.75">
      <c r="A191" s="94">
        <v>601060</v>
      </c>
      <c r="B191" s="96"/>
      <c r="C191" s="37"/>
      <c r="D191" s="37"/>
      <c r="E191" s="37" t="s">
        <v>214</v>
      </c>
      <c r="F191" s="37"/>
      <c r="G191" s="154"/>
      <c r="H191" s="102"/>
    </row>
    <row r="192" spans="1:8" ht="12.75">
      <c r="A192" s="94">
        <v>601070</v>
      </c>
      <c r="B192" s="96"/>
      <c r="C192" s="37"/>
      <c r="D192" s="37"/>
      <c r="E192" s="37" t="s">
        <v>215</v>
      </c>
      <c r="F192" s="37"/>
      <c r="G192" s="154"/>
      <c r="H192" s="102"/>
    </row>
    <row r="193" spans="1:8" s="104" customFormat="1" ht="12.75">
      <c r="A193" s="103">
        <v>601080</v>
      </c>
      <c r="B193" s="82"/>
      <c r="C193" s="82"/>
      <c r="D193" s="82"/>
      <c r="E193" s="82" t="s">
        <v>216</v>
      </c>
      <c r="F193" s="82"/>
      <c r="G193" s="155"/>
      <c r="H193" s="100"/>
    </row>
    <row r="194" spans="1:8" s="104" customFormat="1" ht="12.75">
      <c r="A194" s="94">
        <v>601090</v>
      </c>
      <c r="B194" s="96"/>
      <c r="C194" s="82"/>
      <c r="D194" s="82"/>
      <c r="E194" s="82" t="s">
        <v>137</v>
      </c>
      <c r="F194" s="82"/>
      <c r="G194" s="154"/>
      <c r="H194" s="102"/>
    </row>
    <row r="195" spans="1:8" s="104" customFormat="1" ht="12.75">
      <c r="A195" s="94">
        <v>601095</v>
      </c>
      <c r="B195" s="96"/>
      <c r="C195" s="82"/>
      <c r="D195" s="82"/>
      <c r="E195" s="82" t="s">
        <v>217</v>
      </c>
      <c r="F195" s="82"/>
      <c r="G195" s="156"/>
      <c r="H195" s="100"/>
    </row>
    <row r="196" spans="1:8" s="104" customFormat="1" ht="12.75">
      <c r="A196" s="103">
        <v>608</v>
      </c>
      <c r="B196" s="82"/>
      <c r="C196" s="82"/>
      <c r="D196" s="82" t="s">
        <v>218</v>
      </c>
      <c r="E196" s="82"/>
      <c r="F196" s="82"/>
      <c r="G196" s="38"/>
      <c r="H196" s="39"/>
    </row>
    <row r="197" spans="1:8" s="104" customFormat="1" ht="12.75">
      <c r="A197" s="103">
        <v>608099</v>
      </c>
      <c r="B197" s="82"/>
      <c r="C197" s="82"/>
      <c r="D197" s="82"/>
      <c r="E197" s="82" t="s">
        <v>219</v>
      </c>
      <c r="F197" s="82"/>
      <c r="G197" s="83"/>
      <c r="H197" s="157"/>
    </row>
    <row r="198" spans="1:8" s="104" customFormat="1" ht="12.75">
      <c r="A198" s="103">
        <v>609</v>
      </c>
      <c r="B198" s="82"/>
      <c r="C198" s="82"/>
      <c r="D198" s="82" t="s">
        <v>220</v>
      </c>
      <c r="E198" s="82"/>
      <c r="F198" s="82"/>
      <c r="G198" s="83"/>
      <c r="H198" s="100"/>
    </row>
    <row r="199" spans="1:8" ht="12.75">
      <c r="A199" s="74">
        <v>65</v>
      </c>
      <c r="B199" s="75"/>
      <c r="C199" s="75" t="s">
        <v>221</v>
      </c>
      <c r="D199" s="75"/>
      <c r="E199" s="75"/>
      <c r="F199" s="75"/>
      <c r="G199" s="158"/>
      <c r="H199" s="159">
        <f>H200+H201+H202+H203+H204</f>
        <v>0</v>
      </c>
    </row>
    <row r="200" spans="1:8" ht="12.75">
      <c r="A200" s="94">
        <v>6500</v>
      </c>
      <c r="B200" s="96"/>
      <c r="C200" s="96"/>
      <c r="D200" s="96" t="s">
        <v>222</v>
      </c>
      <c r="E200" s="96"/>
      <c r="F200" s="96"/>
      <c r="G200" s="154"/>
      <c r="H200" s="102"/>
    </row>
    <row r="201" spans="1:8" ht="12.75">
      <c r="A201" s="36">
        <v>6501</v>
      </c>
      <c r="B201" s="37"/>
      <c r="C201" s="96"/>
      <c r="D201" s="96" t="s">
        <v>223</v>
      </c>
      <c r="E201" s="37"/>
      <c r="F201" s="37"/>
      <c r="G201" s="160"/>
      <c r="H201" s="100"/>
    </row>
    <row r="202" spans="1:8" ht="12.75">
      <c r="A202" s="36">
        <v>6502</v>
      </c>
      <c r="B202" s="37"/>
      <c r="C202" s="96"/>
      <c r="D202" s="96" t="s">
        <v>224</v>
      </c>
      <c r="E202" s="37"/>
      <c r="F202" s="37"/>
      <c r="G202" s="160"/>
      <c r="H202" s="100"/>
    </row>
    <row r="203" spans="1:8" ht="12.75">
      <c r="A203" s="36">
        <v>6503</v>
      </c>
      <c r="B203" s="37"/>
      <c r="C203" s="96"/>
      <c r="D203" s="96" t="s">
        <v>225</v>
      </c>
      <c r="E203" s="37"/>
      <c r="F203" s="37"/>
      <c r="G203" s="58"/>
      <c r="H203" s="39"/>
    </row>
    <row r="204" spans="1:8" ht="13.5" thickBot="1">
      <c r="A204" s="161"/>
      <c r="B204" s="11"/>
      <c r="C204" s="162"/>
      <c r="D204" s="162"/>
      <c r="E204" s="11"/>
      <c r="F204" s="11"/>
      <c r="G204" s="58"/>
      <c r="H204" s="39"/>
    </row>
    <row r="205" spans="1:8" ht="13.5" thickBot="1">
      <c r="A205" s="32">
        <v>15</v>
      </c>
      <c r="B205" s="33" t="s">
        <v>226</v>
      </c>
      <c r="C205" s="33"/>
      <c r="D205" s="47"/>
      <c r="E205" s="33"/>
      <c r="F205" s="33"/>
      <c r="G205" s="34">
        <f>G206+G213+G214+G215</f>
        <v>0</v>
      </c>
      <c r="H205" s="35">
        <f>H206+H213+H214+H215</f>
        <v>0</v>
      </c>
    </row>
    <row r="206" spans="1:8" ht="12.75">
      <c r="A206" s="163">
        <v>155</v>
      </c>
      <c r="B206" s="49"/>
      <c r="C206" s="164" t="s">
        <v>227</v>
      </c>
      <c r="D206" s="165"/>
      <c r="E206" s="49"/>
      <c r="F206" s="49"/>
      <c r="G206" s="50"/>
      <c r="H206" s="61">
        <f>H207+H208+H209+H210+H211+H212</f>
        <v>0</v>
      </c>
    </row>
    <row r="207" spans="1:8" ht="12.75">
      <c r="A207" s="166">
        <v>1550</v>
      </c>
      <c r="B207" s="37"/>
      <c r="C207" s="167"/>
      <c r="D207" s="168" t="s">
        <v>228</v>
      </c>
      <c r="E207" s="37"/>
      <c r="F207" s="37"/>
      <c r="G207" s="56"/>
      <c r="H207" s="39"/>
    </row>
    <row r="208" spans="1:8" ht="12.75">
      <c r="A208" s="166">
        <v>1551</v>
      </c>
      <c r="B208" s="37"/>
      <c r="C208" s="167"/>
      <c r="D208" s="168" t="s">
        <v>229</v>
      </c>
      <c r="E208" s="37"/>
      <c r="F208" s="37"/>
      <c r="G208" s="56"/>
      <c r="H208" s="39"/>
    </row>
    <row r="209" spans="1:8" ht="12.75">
      <c r="A209" s="166">
        <v>1554</v>
      </c>
      <c r="B209" s="37"/>
      <c r="C209" s="167"/>
      <c r="D209" s="168" t="s">
        <v>230</v>
      </c>
      <c r="E209" s="37"/>
      <c r="F209" s="37"/>
      <c r="G209" s="56"/>
      <c r="H209" s="39"/>
    </row>
    <row r="210" spans="1:8" ht="12.75">
      <c r="A210" s="166">
        <v>1555</v>
      </c>
      <c r="B210" s="37"/>
      <c r="C210" s="167"/>
      <c r="D210" s="168" t="s">
        <v>231</v>
      </c>
      <c r="E210" s="37"/>
      <c r="F210" s="37"/>
      <c r="G210" s="56"/>
      <c r="H210" s="39"/>
    </row>
    <row r="211" spans="1:8" ht="12.75">
      <c r="A211" s="166">
        <v>1556</v>
      </c>
      <c r="B211" s="37"/>
      <c r="C211" s="167"/>
      <c r="D211" s="168" t="s">
        <v>232</v>
      </c>
      <c r="E211" s="37"/>
      <c r="F211" s="37"/>
      <c r="G211" s="56"/>
      <c r="H211" s="39"/>
    </row>
    <row r="212" spans="1:8" ht="12.75">
      <c r="A212" s="166">
        <v>1557</v>
      </c>
      <c r="B212" s="37"/>
      <c r="C212" s="167"/>
      <c r="D212" s="168" t="s">
        <v>233</v>
      </c>
      <c r="E212" s="37"/>
      <c r="F212" s="37"/>
      <c r="G212" s="56"/>
      <c r="H212" s="39"/>
    </row>
    <row r="213" spans="1:8" ht="12.75">
      <c r="A213" s="166">
        <v>156</v>
      </c>
      <c r="B213" s="37"/>
      <c r="C213" s="167" t="s">
        <v>234</v>
      </c>
      <c r="D213" s="168"/>
      <c r="E213" s="37"/>
      <c r="F213" s="37"/>
      <c r="G213" s="169"/>
      <c r="H213" s="84"/>
    </row>
    <row r="214" spans="1:8" ht="12.75">
      <c r="A214" s="166">
        <v>157</v>
      </c>
      <c r="B214" s="37"/>
      <c r="C214" s="168" t="s">
        <v>235</v>
      </c>
      <c r="D214" s="168"/>
      <c r="E214" s="37"/>
      <c r="F214" s="37"/>
      <c r="G214" s="169"/>
      <c r="H214" s="84"/>
    </row>
    <row r="215" spans="1:8" ht="13.5" thickBot="1">
      <c r="A215" s="166">
        <v>158</v>
      </c>
      <c r="B215" s="37"/>
      <c r="C215" s="170" t="s">
        <v>236</v>
      </c>
      <c r="D215" s="168"/>
      <c r="E215" s="37"/>
      <c r="F215" s="37"/>
      <c r="G215" s="171"/>
      <c r="H215" s="84"/>
    </row>
    <row r="216" spans="1:8" ht="13.5" thickBot="1">
      <c r="A216" s="32"/>
      <c r="B216" s="33" t="s">
        <v>237</v>
      </c>
      <c r="C216" s="33"/>
      <c r="D216" s="47"/>
      <c r="E216" s="33"/>
      <c r="F216" s="33"/>
      <c r="G216" s="34">
        <f>G11-G126</f>
        <v>0</v>
      </c>
      <c r="H216" s="172">
        <f>H11-H126</f>
        <v>0</v>
      </c>
    </row>
    <row r="217" spans="1:8" ht="13.5" thickBot="1">
      <c r="A217" s="32"/>
      <c r="B217" s="33" t="s">
        <v>238</v>
      </c>
      <c r="C217" s="33"/>
      <c r="D217" s="47"/>
      <c r="E217" s="33"/>
      <c r="F217" s="33"/>
      <c r="G217" s="34">
        <f>(-1)*G216</f>
        <v>0</v>
      </c>
      <c r="H217" s="172">
        <f>H218+H223+H228+H235+H243</f>
        <v>0</v>
      </c>
    </row>
    <row r="218" spans="1:8" ht="12.75">
      <c r="A218" s="173" t="s">
        <v>239</v>
      </c>
      <c r="B218" s="49" t="s">
        <v>240</v>
      </c>
      <c r="C218" s="49"/>
      <c r="D218" s="174"/>
      <c r="E218" s="49"/>
      <c r="F218" s="49"/>
      <c r="G218" s="50"/>
      <c r="H218" s="175">
        <f>SUM(H219:H222)</f>
        <v>0</v>
      </c>
    </row>
    <row r="219" spans="1:8" ht="12.75">
      <c r="A219" s="36" t="s">
        <v>241</v>
      </c>
      <c r="B219" s="37"/>
      <c r="C219" s="37" t="s">
        <v>242</v>
      </c>
      <c r="D219" s="57"/>
      <c r="E219" s="37"/>
      <c r="F219" s="37"/>
      <c r="G219" s="56"/>
      <c r="H219" s="39"/>
    </row>
    <row r="220" spans="1:8" ht="12.75">
      <c r="A220" s="36" t="s">
        <v>243</v>
      </c>
      <c r="B220" s="37"/>
      <c r="C220" s="37" t="s">
        <v>244</v>
      </c>
      <c r="D220" s="57"/>
      <c r="E220" s="37"/>
      <c r="F220" s="37"/>
      <c r="G220" s="56"/>
      <c r="H220" s="39"/>
    </row>
    <row r="221" spans="1:8" ht="12.75">
      <c r="A221" s="36" t="s">
        <v>245</v>
      </c>
      <c r="B221" s="37"/>
      <c r="C221" s="37" t="s">
        <v>246</v>
      </c>
      <c r="D221" s="37"/>
      <c r="E221" s="37"/>
      <c r="F221" s="37"/>
      <c r="G221" s="56"/>
      <c r="H221" s="39"/>
    </row>
    <row r="222" spans="1:8" ht="12.75">
      <c r="A222" s="74" t="s">
        <v>247</v>
      </c>
      <c r="B222" s="75"/>
      <c r="C222" s="75" t="s">
        <v>248</v>
      </c>
      <c r="D222" s="176"/>
      <c r="E222" s="75"/>
      <c r="F222" s="75"/>
      <c r="G222" s="56"/>
      <c r="H222" s="39"/>
    </row>
    <row r="223" spans="1:8" ht="12.75">
      <c r="A223" s="177" t="s">
        <v>249</v>
      </c>
      <c r="B223" s="37" t="s">
        <v>250</v>
      </c>
      <c r="C223" s="37"/>
      <c r="D223" s="57"/>
      <c r="E223" s="37"/>
      <c r="F223" s="37"/>
      <c r="G223" s="178"/>
      <c r="H223" s="179">
        <f>SUM(H224:H227)</f>
        <v>0</v>
      </c>
    </row>
    <row r="224" spans="1:8" ht="12.75">
      <c r="A224" s="36" t="s">
        <v>251</v>
      </c>
      <c r="B224" s="37"/>
      <c r="C224" s="37" t="s">
        <v>252</v>
      </c>
      <c r="D224" s="57"/>
      <c r="E224" s="37"/>
      <c r="F224" s="37"/>
      <c r="G224" s="56"/>
      <c r="H224" s="39"/>
    </row>
    <row r="225" spans="1:8" ht="12.75">
      <c r="A225" s="36" t="s">
        <v>253</v>
      </c>
      <c r="B225" s="37"/>
      <c r="C225" s="37" t="s">
        <v>254</v>
      </c>
      <c r="D225" s="57"/>
      <c r="E225" s="37"/>
      <c r="F225" s="37"/>
      <c r="G225" s="56"/>
      <c r="H225" s="39"/>
    </row>
    <row r="226" spans="1:8" ht="12.75">
      <c r="A226" s="36" t="s">
        <v>255</v>
      </c>
      <c r="B226" s="37"/>
      <c r="C226" s="37" t="s">
        <v>256</v>
      </c>
      <c r="D226" s="37"/>
      <c r="E226" s="37"/>
      <c r="F226" s="37"/>
      <c r="G226" s="56"/>
      <c r="H226" s="39"/>
    </row>
    <row r="227" spans="1:8" ht="12.75">
      <c r="A227" s="74" t="s">
        <v>257</v>
      </c>
      <c r="B227" s="75"/>
      <c r="C227" s="75" t="s">
        <v>258</v>
      </c>
      <c r="D227" s="176"/>
      <c r="E227" s="75"/>
      <c r="F227" s="75"/>
      <c r="G227" s="180"/>
      <c r="H227" s="126"/>
    </row>
    <row r="228" spans="1:8" ht="12.75">
      <c r="A228" s="177" t="s">
        <v>259</v>
      </c>
      <c r="B228" s="37" t="s">
        <v>260</v>
      </c>
      <c r="C228" s="37"/>
      <c r="D228" s="57"/>
      <c r="E228" s="37"/>
      <c r="F228" s="37"/>
      <c r="G228" s="181">
        <f>G229+G230+G231+G232+G233+G234</f>
        <v>0</v>
      </c>
      <c r="H228" s="186">
        <f>H229+H230+H231+H232+H233+H234</f>
        <v>0</v>
      </c>
    </row>
    <row r="229" spans="1:8" ht="12.75">
      <c r="A229" s="36" t="s">
        <v>261</v>
      </c>
      <c r="B229" s="37"/>
      <c r="C229" s="37" t="s">
        <v>262</v>
      </c>
      <c r="D229" s="57"/>
      <c r="E229" s="37"/>
      <c r="F229" s="37"/>
      <c r="G229" s="169"/>
      <c r="H229" s="84"/>
    </row>
    <row r="230" spans="1:8" ht="12.75">
      <c r="A230" s="177" t="s">
        <v>263</v>
      </c>
      <c r="B230" s="37"/>
      <c r="C230" s="37" t="s">
        <v>264</v>
      </c>
      <c r="D230" s="57"/>
      <c r="E230" s="37"/>
      <c r="F230" s="37"/>
      <c r="G230" s="169"/>
      <c r="H230" s="84"/>
    </row>
    <row r="231" spans="1:8" ht="12.75">
      <c r="A231" s="177" t="s">
        <v>265</v>
      </c>
      <c r="B231" s="37"/>
      <c r="C231" s="37" t="s">
        <v>266</v>
      </c>
      <c r="D231" s="57"/>
      <c r="E231" s="37"/>
      <c r="F231" s="37"/>
      <c r="G231" s="169"/>
      <c r="H231" s="84"/>
    </row>
    <row r="232" spans="1:8" ht="12.75">
      <c r="A232" s="36" t="s">
        <v>267</v>
      </c>
      <c r="B232" s="37"/>
      <c r="C232" s="37" t="s">
        <v>268</v>
      </c>
      <c r="D232" s="57"/>
      <c r="E232" s="37"/>
      <c r="F232" s="37"/>
      <c r="G232" s="169"/>
      <c r="H232" s="84"/>
    </row>
    <row r="233" spans="1:8" ht="12.75">
      <c r="A233" s="177" t="s">
        <v>269</v>
      </c>
      <c r="B233" s="37"/>
      <c r="C233" s="37" t="s">
        <v>270</v>
      </c>
      <c r="D233" s="57"/>
      <c r="E233" s="37"/>
      <c r="F233" s="37"/>
      <c r="G233" s="169"/>
      <c r="H233" s="84"/>
    </row>
    <row r="234" spans="1:8" ht="12.75">
      <c r="A234" s="182" t="s">
        <v>271</v>
      </c>
      <c r="B234" s="75"/>
      <c r="C234" s="75" t="s">
        <v>272</v>
      </c>
      <c r="D234" s="176"/>
      <c r="E234" s="75"/>
      <c r="F234" s="75"/>
      <c r="G234" s="183"/>
      <c r="H234" s="184"/>
    </row>
    <row r="235" spans="1:8" ht="12.75">
      <c r="A235" s="177" t="s">
        <v>273</v>
      </c>
      <c r="B235" s="37" t="s">
        <v>274</v>
      </c>
      <c r="C235" s="37"/>
      <c r="D235" s="57"/>
      <c r="E235" s="37"/>
      <c r="F235" s="37"/>
      <c r="G235" s="185">
        <f>G236+G237+G238+G239+G240+G241+G242</f>
        <v>0</v>
      </c>
      <c r="H235" s="186">
        <f>H236+H237+H238+H239+H240+H241+H242</f>
        <v>0</v>
      </c>
    </row>
    <row r="236" spans="1:8" ht="12.75">
      <c r="A236" s="36" t="s">
        <v>275</v>
      </c>
      <c r="B236" s="37"/>
      <c r="C236" s="37" t="s">
        <v>276</v>
      </c>
      <c r="D236" s="57"/>
      <c r="E236" s="37"/>
      <c r="F236" s="37"/>
      <c r="G236" s="169"/>
      <c r="H236" s="84"/>
    </row>
    <row r="237" spans="1:8" ht="12.75">
      <c r="A237" s="177" t="s">
        <v>277</v>
      </c>
      <c r="B237" s="37"/>
      <c r="C237" s="37" t="s">
        <v>278</v>
      </c>
      <c r="D237" s="57"/>
      <c r="E237" s="37"/>
      <c r="F237" s="37"/>
      <c r="G237" s="169"/>
      <c r="H237" s="84"/>
    </row>
    <row r="238" spans="1:8" ht="12.75">
      <c r="A238" s="177" t="s">
        <v>279</v>
      </c>
      <c r="B238" s="37"/>
      <c r="C238" s="37" t="s">
        <v>280</v>
      </c>
      <c r="D238" s="57"/>
      <c r="E238" s="37"/>
      <c r="F238" s="37"/>
      <c r="G238" s="169"/>
      <c r="H238" s="84"/>
    </row>
    <row r="239" spans="1:8" ht="12.75">
      <c r="A239" s="36" t="s">
        <v>281</v>
      </c>
      <c r="B239" s="37"/>
      <c r="C239" s="37" t="s">
        <v>282</v>
      </c>
      <c r="D239" s="57"/>
      <c r="E239" s="37"/>
      <c r="F239" s="37"/>
      <c r="G239" s="169"/>
      <c r="H239" s="84"/>
    </row>
    <row r="240" spans="1:8" ht="12.75">
      <c r="A240" s="177" t="s">
        <v>283</v>
      </c>
      <c r="B240" s="37"/>
      <c r="C240" s="37" t="s">
        <v>284</v>
      </c>
      <c r="D240" s="57"/>
      <c r="E240" s="37"/>
      <c r="F240" s="37"/>
      <c r="G240" s="169"/>
      <c r="H240" s="84"/>
    </row>
    <row r="241" spans="1:8" ht="12.75">
      <c r="A241" s="177" t="s">
        <v>285</v>
      </c>
      <c r="B241" s="37"/>
      <c r="C241" s="37" t="s">
        <v>286</v>
      </c>
      <c r="D241" s="37"/>
      <c r="E241" s="37"/>
      <c r="F241" s="37"/>
      <c r="G241" s="169"/>
      <c r="H241" s="84"/>
    </row>
    <row r="242" spans="1:8" ht="13.5" thickBot="1">
      <c r="A242" s="187" t="s">
        <v>287</v>
      </c>
      <c r="B242" s="43"/>
      <c r="C242" s="43" t="s">
        <v>288</v>
      </c>
      <c r="D242" s="43"/>
      <c r="E242" s="43"/>
      <c r="F242" s="43"/>
      <c r="G242" s="171"/>
      <c r="H242" s="135"/>
    </row>
    <row r="243" spans="1:8" ht="13.5" thickBot="1">
      <c r="A243" s="141">
        <v>1001</v>
      </c>
      <c r="B243" s="142" t="s">
        <v>289</v>
      </c>
      <c r="C243" s="142"/>
      <c r="D243" s="142"/>
      <c r="E243" s="142"/>
      <c r="F243" s="142"/>
      <c r="G243" s="188">
        <f>G217-G218-G223-G228-G235</f>
        <v>0</v>
      </c>
      <c r="H243" s="189"/>
    </row>
    <row r="244" spans="1:8" ht="13.5" thickBot="1">
      <c r="A244" s="32"/>
      <c r="B244" s="33" t="s">
        <v>290</v>
      </c>
      <c r="C244" s="33"/>
      <c r="D244" s="47"/>
      <c r="E244" s="33"/>
      <c r="F244" s="33"/>
      <c r="G244" s="109">
        <f>G245+G253+G254+G258+G277+G283+G294+G301+G327+G341</f>
        <v>0</v>
      </c>
      <c r="H244" s="35">
        <f>H245+H253+H254+H258+H277+H283+H294+H301+H327+H341</f>
        <v>0</v>
      </c>
    </row>
    <row r="245" spans="1:8" ht="13.5" thickBot="1">
      <c r="A245" s="190" t="s">
        <v>291</v>
      </c>
      <c r="B245" s="33" t="s">
        <v>292</v>
      </c>
      <c r="C245" s="33"/>
      <c r="D245" s="191"/>
      <c r="E245" s="191"/>
      <c r="F245" s="191"/>
      <c r="G245" s="192">
        <f>SUM(G246:G252)</f>
        <v>0</v>
      </c>
      <c r="H245" s="193">
        <f>SUM(H246:H252)</f>
        <v>0</v>
      </c>
    </row>
    <row r="246" spans="1:8" ht="12.75">
      <c r="A246" s="177" t="s">
        <v>293</v>
      </c>
      <c r="B246" s="37" t="s">
        <v>294</v>
      </c>
      <c r="C246" s="37"/>
      <c r="D246" s="41"/>
      <c r="E246" s="41"/>
      <c r="F246" s="41"/>
      <c r="G246" s="194"/>
      <c r="H246" s="195"/>
    </row>
    <row r="247" spans="1:8" ht="12.75">
      <c r="A247" s="177" t="s">
        <v>295</v>
      </c>
      <c r="B247" s="37" t="s">
        <v>296</v>
      </c>
      <c r="C247" s="37"/>
      <c r="D247" s="41"/>
      <c r="E247" s="41"/>
      <c r="F247" s="41"/>
      <c r="G247" s="194"/>
      <c r="H247" s="195"/>
    </row>
    <row r="248" spans="1:8" ht="12.75">
      <c r="A248" s="177" t="s">
        <v>297</v>
      </c>
      <c r="B248" s="37" t="s">
        <v>298</v>
      </c>
      <c r="C248" s="37"/>
      <c r="D248" s="41"/>
      <c r="E248" s="41"/>
      <c r="F248" s="41"/>
      <c r="G248" s="194"/>
      <c r="H248" s="195"/>
    </row>
    <row r="249" spans="1:8" ht="12.75">
      <c r="A249" s="196" t="s">
        <v>299</v>
      </c>
      <c r="B249" s="82" t="s">
        <v>219</v>
      </c>
      <c r="C249" s="82"/>
      <c r="D249" s="147"/>
      <c r="E249" s="147"/>
      <c r="F249" s="147"/>
      <c r="G249" s="194"/>
      <c r="H249" s="197"/>
    </row>
    <row r="250" spans="1:8" ht="12.75">
      <c r="A250" s="177" t="s">
        <v>300</v>
      </c>
      <c r="B250" s="37" t="s">
        <v>301</v>
      </c>
      <c r="C250" s="37"/>
      <c r="D250" s="41"/>
      <c r="E250" s="41"/>
      <c r="F250" s="41"/>
      <c r="G250" s="194"/>
      <c r="H250" s="195"/>
    </row>
    <row r="251" spans="1:8" ht="12.75">
      <c r="A251" s="177" t="s">
        <v>302</v>
      </c>
      <c r="B251" s="37" t="s">
        <v>303</v>
      </c>
      <c r="C251" s="37"/>
      <c r="D251" s="41"/>
      <c r="E251" s="41"/>
      <c r="F251" s="41"/>
      <c r="G251" s="198">
        <f>G199</f>
        <v>0</v>
      </c>
      <c r="H251" s="199">
        <f>H199</f>
        <v>0</v>
      </c>
    </row>
    <row r="252" spans="1:8" ht="13.5" thickBot="1">
      <c r="A252" s="200"/>
      <c r="B252" s="43" t="s">
        <v>304</v>
      </c>
      <c r="C252" s="201"/>
      <c r="D252" s="202"/>
      <c r="E252" s="44"/>
      <c r="F252" s="44"/>
      <c r="G252" s="203"/>
      <c r="H252" s="204"/>
    </row>
    <row r="253" spans="1:8" ht="13.5" thickBot="1">
      <c r="A253" s="190" t="s">
        <v>305</v>
      </c>
      <c r="B253" s="33" t="s">
        <v>306</v>
      </c>
      <c r="C253" s="33"/>
      <c r="D253" s="191"/>
      <c r="E253" s="191"/>
      <c r="F253" s="191"/>
      <c r="G253" s="205"/>
      <c r="H253" s="206"/>
    </row>
    <row r="254" spans="1:8" ht="13.5" thickBot="1">
      <c r="A254" s="190" t="s">
        <v>307</v>
      </c>
      <c r="B254" s="33" t="s">
        <v>308</v>
      </c>
      <c r="C254" s="191"/>
      <c r="D254" s="191"/>
      <c r="E254" s="191"/>
      <c r="F254" s="191"/>
      <c r="G254" s="192">
        <f>SUM(G255:G257)</f>
        <v>0</v>
      </c>
      <c r="H254" s="207">
        <f>SUM(H255:H257)</f>
        <v>0</v>
      </c>
    </row>
    <row r="255" spans="1:8" ht="12.75">
      <c r="A255" s="177" t="s">
        <v>309</v>
      </c>
      <c r="B255" s="37" t="s">
        <v>310</v>
      </c>
      <c r="C255" s="41"/>
      <c r="D255" s="41"/>
      <c r="E255" s="41"/>
      <c r="F255" s="41"/>
      <c r="G255" s="194"/>
      <c r="H255" s="195"/>
    </row>
    <row r="256" spans="1:8" ht="12.75">
      <c r="A256" s="177" t="s">
        <v>311</v>
      </c>
      <c r="B256" s="37" t="s">
        <v>312</v>
      </c>
      <c r="C256" s="41"/>
      <c r="D256" s="41"/>
      <c r="E256" s="41"/>
      <c r="F256" s="41"/>
      <c r="G256" s="194"/>
      <c r="H256" s="195"/>
    </row>
    <row r="257" spans="1:8" ht="13.5" thickBot="1">
      <c r="A257" s="200"/>
      <c r="B257" s="43" t="s">
        <v>313</v>
      </c>
      <c r="C257" s="202"/>
      <c r="D257" s="44"/>
      <c r="E257" s="44"/>
      <c r="F257" s="44"/>
      <c r="G257" s="203"/>
      <c r="H257" s="204"/>
    </row>
    <row r="258" spans="1:8" ht="13.5" thickBot="1">
      <c r="A258" s="190" t="s">
        <v>314</v>
      </c>
      <c r="B258" s="33" t="s">
        <v>315</v>
      </c>
      <c r="C258" s="191"/>
      <c r="D258" s="191"/>
      <c r="E258" s="191"/>
      <c r="F258" s="191"/>
      <c r="G258" s="192">
        <f>SUM(G259:G276)</f>
        <v>0</v>
      </c>
      <c r="H258" s="268">
        <f>SUM(H259:H276)</f>
        <v>0</v>
      </c>
    </row>
    <row r="259" spans="1:8" s="209" customFormat="1" ht="12.75">
      <c r="A259" s="196" t="s">
        <v>316</v>
      </c>
      <c r="B259" s="82" t="s">
        <v>317</v>
      </c>
      <c r="C259" s="147"/>
      <c r="D259" s="208"/>
      <c r="E259" s="208"/>
      <c r="F259" s="208"/>
      <c r="G259" s="309"/>
      <c r="H259" s="311"/>
    </row>
    <row r="260" spans="1:8" ht="12.75">
      <c r="A260" s="177" t="s">
        <v>318</v>
      </c>
      <c r="B260" s="37" t="s">
        <v>319</v>
      </c>
      <c r="C260" s="41"/>
      <c r="D260" s="41"/>
      <c r="E260" s="41"/>
      <c r="F260" s="41"/>
      <c r="G260" s="194"/>
      <c r="H260" s="195"/>
    </row>
    <row r="261" spans="1:8" ht="12.75">
      <c r="A261" s="177" t="s">
        <v>320</v>
      </c>
      <c r="B261" s="37" t="s">
        <v>321</v>
      </c>
      <c r="C261" s="41"/>
      <c r="D261" s="41"/>
      <c r="E261" s="41"/>
      <c r="F261" s="41"/>
      <c r="G261" s="194"/>
      <c r="H261" s="195"/>
    </row>
    <row r="262" spans="1:8" ht="12.75">
      <c r="A262" s="177" t="s">
        <v>322</v>
      </c>
      <c r="B262" s="37" t="s">
        <v>323</v>
      </c>
      <c r="C262" s="41"/>
      <c r="D262" s="41"/>
      <c r="E262" s="41"/>
      <c r="F262" s="41"/>
      <c r="G262" s="194"/>
      <c r="H262" s="195"/>
    </row>
    <row r="263" spans="1:8" ht="12.75">
      <c r="A263" s="177" t="s">
        <v>324</v>
      </c>
      <c r="B263" s="37" t="s">
        <v>325</v>
      </c>
      <c r="C263" s="41"/>
      <c r="D263" s="41"/>
      <c r="E263" s="41"/>
      <c r="F263" s="41"/>
      <c r="G263" s="194"/>
      <c r="H263" s="195"/>
    </row>
    <row r="264" spans="1:8" ht="12.75">
      <c r="A264" s="177" t="s">
        <v>326</v>
      </c>
      <c r="B264" s="37" t="s">
        <v>327</v>
      </c>
      <c r="C264" s="41"/>
      <c r="D264" s="41"/>
      <c r="E264" s="41"/>
      <c r="F264" s="41"/>
      <c r="G264" s="194"/>
      <c r="H264" s="195"/>
    </row>
    <row r="265" spans="1:8" ht="12.75">
      <c r="A265" s="177" t="s">
        <v>328</v>
      </c>
      <c r="B265" s="37" t="s">
        <v>329</v>
      </c>
      <c r="C265" s="41"/>
      <c r="D265" s="41"/>
      <c r="E265" s="41"/>
      <c r="F265" s="41"/>
      <c r="G265" s="194"/>
      <c r="H265" s="195"/>
    </row>
    <row r="266" spans="1:8" ht="12.75">
      <c r="A266" s="177" t="s">
        <v>330</v>
      </c>
      <c r="B266" s="92" t="s">
        <v>331</v>
      </c>
      <c r="C266" s="41"/>
      <c r="D266" s="41"/>
      <c r="E266" s="41"/>
      <c r="F266" s="41"/>
      <c r="G266" s="194"/>
      <c r="H266" s="195"/>
    </row>
    <row r="267" spans="1:8" ht="12.75">
      <c r="A267" s="177" t="s">
        <v>332</v>
      </c>
      <c r="B267" s="37" t="s">
        <v>333</v>
      </c>
      <c r="C267" s="41"/>
      <c r="D267" s="41"/>
      <c r="E267" s="41"/>
      <c r="F267" s="41"/>
      <c r="G267" s="194"/>
      <c r="H267" s="195"/>
    </row>
    <row r="268" spans="1:8" ht="12.75">
      <c r="A268" s="177" t="s">
        <v>334</v>
      </c>
      <c r="B268" s="37" t="s">
        <v>335</v>
      </c>
      <c r="C268" s="41"/>
      <c r="D268" s="41"/>
      <c r="E268" s="41"/>
      <c r="F268" s="41"/>
      <c r="G268" s="194"/>
      <c r="H268" s="195"/>
    </row>
    <row r="269" spans="1:8" ht="12.75">
      <c r="A269" s="177" t="s">
        <v>336</v>
      </c>
      <c r="B269" s="37" t="s">
        <v>337</v>
      </c>
      <c r="C269" s="41"/>
      <c r="D269" s="41"/>
      <c r="E269" s="41"/>
      <c r="F269" s="41"/>
      <c r="G269" s="194"/>
      <c r="H269" s="195"/>
    </row>
    <row r="270" spans="1:8" ht="12.75">
      <c r="A270" s="177" t="s">
        <v>338</v>
      </c>
      <c r="B270" s="37" t="s">
        <v>339</v>
      </c>
      <c r="C270" s="41"/>
      <c r="D270" s="41"/>
      <c r="E270" s="41"/>
      <c r="F270" s="41"/>
      <c r="G270" s="194"/>
      <c r="H270" s="195"/>
    </row>
    <row r="271" spans="1:8" ht="12.75">
      <c r="A271" s="177" t="s">
        <v>340</v>
      </c>
      <c r="B271" s="37" t="s">
        <v>341</v>
      </c>
      <c r="C271" s="41"/>
      <c r="D271" s="41"/>
      <c r="E271" s="41"/>
      <c r="F271" s="41"/>
      <c r="G271" s="194"/>
      <c r="H271" s="195"/>
    </row>
    <row r="272" spans="1:8" ht="12.75">
      <c r="A272" s="177" t="s">
        <v>342</v>
      </c>
      <c r="B272" s="37" t="s">
        <v>343</v>
      </c>
      <c r="C272" s="41"/>
      <c r="D272" s="41"/>
      <c r="E272" s="41"/>
      <c r="F272" s="41"/>
      <c r="G272" s="194"/>
      <c r="H272" s="195"/>
    </row>
    <row r="273" spans="1:8" ht="12.75">
      <c r="A273" s="177" t="s">
        <v>344</v>
      </c>
      <c r="B273" s="37" t="s">
        <v>345</v>
      </c>
      <c r="C273" s="41"/>
      <c r="D273" s="41"/>
      <c r="E273" s="41"/>
      <c r="F273" s="41"/>
      <c r="G273" s="194"/>
      <c r="H273" s="195"/>
    </row>
    <row r="274" spans="1:8" ht="12.75">
      <c r="A274" s="177" t="s">
        <v>346</v>
      </c>
      <c r="B274" s="37" t="s">
        <v>347</v>
      </c>
      <c r="C274" s="41"/>
      <c r="D274" s="41"/>
      <c r="E274" s="41"/>
      <c r="F274" s="41"/>
      <c r="G274" s="194"/>
      <c r="H274" s="195"/>
    </row>
    <row r="275" spans="1:8" ht="12.75">
      <c r="A275" s="177" t="s">
        <v>348</v>
      </c>
      <c r="B275" s="37" t="s">
        <v>349</v>
      </c>
      <c r="C275" s="41"/>
      <c r="D275" s="41"/>
      <c r="E275" s="41"/>
      <c r="F275" s="41"/>
      <c r="G275" s="194"/>
      <c r="H275" s="195"/>
    </row>
    <row r="276" spans="1:8" ht="13.5" thickBot="1">
      <c r="A276" s="36"/>
      <c r="B276" s="37" t="s">
        <v>350</v>
      </c>
      <c r="C276" s="41"/>
      <c r="D276" s="41"/>
      <c r="E276" s="41"/>
      <c r="F276" s="41"/>
      <c r="G276" s="210"/>
      <c r="H276" s="195"/>
    </row>
    <row r="277" spans="1:8" ht="13.5" thickBot="1">
      <c r="A277" s="190" t="s">
        <v>351</v>
      </c>
      <c r="B277" s="33" t="s">
        <v>352</v>
      </c>
      <c r="C277" s="191"/>
      <c r="D277" s="191"/>
      <c r="E277" s="191"/>
      <c r="F277" s="191"/>
      <c r="G277" s="192">
        <f>SUM(G278:G282)</f>
        <v>0</v>
      </c>
      <c r="H277" s="207">
        <f>SUM(H278:H282)</f>
        <v>0</v>
      </c>
    </row>
    <row r="278" spans="1:8" ht="12.75">
      <c r="A278" s="177" t="s">
        <v>353</v>
      </c>
      <c r="B278" s="37" t="s">
        <v>354</v>
      </c>
      <c r="C278" s="41"/>
      <c r="D278" s="41"/>
      <c r="E278" s="41"/>
      <c r="F278" s="41"/>
      <c r="G278" s="194"/>
      <c r="H278" s="195"/>
    </row>
    <row r="279" spans="1:8" ht="12.75">
      <c r="A279" s="177" t="s">
        <v>355</v>
      </c>
      <c r="B279" s="37" t="s">
        <v>356</v>
      </c>
      <c r="C279" s="41"/>
      <c r="D279" s="41"/>
      <c r="E279" s="41"/>
      <c r="F279" s="41"/>
      <c r="G279" s="194"/>
      <c r="H279" s="195"/>
    </row>
    <row r="280" spans="1:8" ht="12.75">
      <c r="A280" s="177" t="s">
        <v>357</v>
      </c>
      <c r="B280" s="37" t="s">
        <v>358</v>
      </c>
      <c r="C280" s="41"/>
      <c r="D280" s="41"/>
      <c r="E280" s="41"/>
      <c r="F280" s="41"/>
      <c r="G280" s="194"/>
      <c r="H280" s="195"/>
    </row>
    <row r="281" spans="1:8" ht="12.75">
      <c r="A281" s="177" t="s">
        <v>359</v>
      </c>
      <c r="B281" s="41" t="s">
        <v>360</v>
      </c>
      <c r="C281" s="41"/>
      <c r="D281" s="41"/>
      <c r="E281" s="41"/>
      <c r="F281" s="41"/>
      <c r="G281" s="194"/>
      <c r="H281" s="195"/>
    </row>
    <row r="282" spans="1:8" ht="13.5" thickBot="1">
      <c r="A282" s="200"/>
      <c r="B282" s="43" t="s">
        <v>361</v>
      </c>
      <c r="C282" s="202"/>
      <c r="D282" s="44"/>
      <c r="E282" s="44"/>
      <c r="F282" s="44"/>
      <c r="G282" s="203"/>
      <c r="H282" s="204"/>
    </row>
    <row r="283" spans="1:8" ht="13.5" thickBot="1">
      <c r="A283" s="190" t="s">
        <v>362</v>
      </c>
      <c r="B283" s="33" t="s">
        <v>363</v>
      </c>
      <c r="C283" s="191"/>
      <c r="D283" s="191"/>
      <c r="E283" s="191"/>
      <c r="F283" s="191"/>
      <c r="G283" s="192">
        <f>SUM(G284:G293)</f>
        <v>0</v>
      </c>
      <c r="H283" s="193">
        <f>SUM(H284:H293)</f>
        <v>0</v>
      </c>
    </row>
    <row r="284" spans="1:8" ht="12.75">
      <c r="A284" s="177" t="s">
        <v>364</v>
      </c>
      <c r="B284" s="37" t="s">
        <v>365</v>
      </c>
      <c r="C284" s="41"/>
      <c r="D284" s="41"/>
      <c r="E284" s="41"/>
      <c r="F284" s="41"/>
      <c r="G284" s="194"/>
      <c r="H284" s="195"/>
    </row>
    <row r="285" spans="1:8" ht="12.75">
      <c r="A285" s="177" t="s">
        <v>366</v>
      </c>
      <c r="B285" s="37" t="s">
        <v>367</v>
      </c>
      <c r="C285" s="41"/>
      <c r="D285" s="41"/>
      <c r="E285" s="41"/>
      <c r="F285" s="41"/>
      <c r="G285" s="194"/>
      <c r="H285" s="195"/>
    </row>
    <row r="286" spans="1:8" ht="12.75">
      <c r="A286" s="177" t="s">
        <v>368</v>
      </c>
      <c r="B286" s="37" t="s">
        <v>369</v>
      </c>
      <c r="C286" s="41"/>
      <c r="D286" s="41"/>
      <c r="E286" s="41"/>
      <c r="F286" s="41"/>
      <c r="G286" s="194"/>
      <c r="H286" s="195"/>
    </row>
    <row r="287" spans="1:8" ht="12.75">
      <c r="A287" s="177" t="s">
        <v>370</v>
      </c>
      <c r="B287" s="37" t="s">
        <v>371</v>
      </c>
      <c r="C287" s="41"/>
      <c r="D287" s="41"/>
      <c r="E287" s="41"/>
      <c r="F287" s="41"/>
      <c r="G287" s="194"/>
      <c r="H287" s="195"/>
    </row>
    <row r="288" spans="1:8" ht="12.75">
      <c r="A288" s="177" t="s">
        <v>372</v>
      </c>
      <c r="B288" s="37" t="s">
        <v>373</v>
      </c>
      <c r="C288" s="41"/>
      <c r="D288" s="41"/>
      <c r="E288" s="41"/>
      <c r="F288" s="41"/>
      <c r="G288" s="194"/>
      <c r="H288" s="195"/>
    </row>
    <row r="289" spans="1:8" ht="12.75">
      <c r="A289" s="177" t="s">
        <v>374</v>
      </c>
      <c r="B289" s="37" t="s">
        <v>375</v>
      </c>
      <c r="C289" s="41"/>
      <c r="D289" s="41"/>
      <c r="E289" s="41"/>
      <c r="F289" s="41"/>
      <c r="G289" s="194"/>
      <c r="H289" s="195"/>
    </row>
    <row r="290" spans="1:8" ht="12.75">
      <c r="A290" s="177" t="s">
        <v>376</v>
      </c>
      <c r="B290" s="37" t="s">
        <v>377</v>
      </c>
      <c r="C290" s="41"/>
      <c r="D290" s="41"/>
      <c r="E290" s="41"/>
      <c r="F290" s="41"/>
      <c r="G290" s="194"/>
      <c r="H290" s="195"/>
    </row>
    <row r="291" spans="1:8" ht="12.75">
      <c r="A291" s="177" t="s">
        <v>378</v>
      </c>
      <c r="B291" s="37" t="s">
        <v>379</v>
      </c>
      <c r="C291" s="41"/>
      <c r="D291" s="41"/>
      <c r="E291" s="41"/>
      <c r="F291" s="41"/>
      <c r="G291" s="194"/>
      <c r="H291" s="195"/>
    </row>
    <row r="292" spans="1:8" ht="12.75">
      <c r="A292" s="177" t="s">
        <v>380</v>
      </c>
      <c r="B292" s="37" t="s">
        <v>381</v>
      </c>
      <c r="C292" s="41"/>
      <c r="D292" s="41"/>
      <c r="E292" s="41"/>
      <c r="F292" s="41"/>
      <c r="G292" s="194"/>
      <c r="H292" s="195"/>
    </row>
    <row r="293" spans="1:8" ht="13.5" thickBot="1">
      <c r="A293" s="200"/>
      <c r="B293" s="43" t="s">
        <v>382</v>
      </c>
      <c r="C293" s="211"/>
      <c r="D293" s="211"/>
      <c r="E293" s="211"/>
      <c r="F293" s="211"/>
      <c r="G293" s="194"/>
      <c r="H293" s="195"/>
    </row>
    <row r="294" spans="1:8" ht="13.5" thickBot="1">
      <c r="A294" s="190" t="s">
        <v>383</v>
      </c>
      <c r="B294" s="33" t="s">
        <v>384</v>
      </c>
      <c r="C294" s="191"/>
      <c r="D294" s="191"/>
      <c r="E294" s="191"/>
      <c r="F294" s="191"/>
      <c r="G294" s="192">
        <f>SUM(G295:G300)</f>
        <v>0</v>
      </c>
      <c r="H294" s="193">
        <f>SUM(H295:H300)</f>
        <v>0</v>
      </c>
    </row>
    <row r="295" spans="1:8" ht="12.75">
      <c r="A295" s="177" t="s">
        <v>385</v>
      </c>
      <c r="B295" s="37" t="s">
        <v>386</v>
      </c>
      <c r="C295" s="41"/>
      <c r="D295" s="41"/>
      <c r="E295" s="41"/>
      <c r="F295" s="41"/>
      <c r="G295" s="194"/>
      <c r="H295" s="195"/>
    </row>
    <row r="296" spans="1:8" ht="12.75">
      <c r="A296" s="177" t="s">
        <v>387</v>
      </c>
      <c r="B296" s="37" t="s">
        <v>388</v>
      </c>
      <c r="C296" s="41"/>
      <c r="D296" s="41"/>
      <c r="E296" s="41"/>
      <c r="F296" s="41"/>
      <c r="G296" s="194"/>
      <c r="H296" s="195"/>
    </row>
    <row r="297" spans="1:8" ht="12.75">
      <c r="A297" s="177" t="s">
        <v>389</v>
      </c>
      <c r="B297" s="37" t="s">
        <v>390</v>
      </c>
      <c r="C297" s="41"/>
      <c r="D297" s="41"/>
      <c r="E297" s="41"/>
      <c r="F297" s="41"/>
      <c r="G297" s="194"/>
      <c r="H297" s="195"/>
    </row>
    <row r="298" spans="1:8" ht="12.75">
      <c r="A298" s="177" t="s">
        <v>391</v>
      </c>
      <c r="B298" s="37" t="s">
        <v>392</v>
      </c>
      <c r="C298" s="41"/>
      <c r="D298" s="41"/>
      <c r="E298" s="41"/>
      <c r="F298" s="41"/>
      <c r="G298" s="194"/>
      <c r="H298" s="195"/>
    </row>
    <row r="299" spans="1:8" ht="12.75">
      <c r="A299" s="177" t="s">
        <v>393</v>
      </c>
      <c r="B299" s="37" t="s">
        <v>394</v>
      </c>
      <c r="C299" s="41"/>
      <c r="D299" s="41"/>
      <c r="E299" s="41"/>
      <c r="F299" s="41"/>
      <c r="G299" s="194"/>
      <c r="H299" s="195"/>
    </row>
    <row r="300" spans="1:8" ht="13.5" thickBot="1">
      <c r="A300" s="105"/>
      <c r="B300" s="43" t="s">
        <v>395</v>
      </c>
      <c r="C300" s="44"/>
      <c r="D300" s="44"/>
      <c r="E300" s="44"/>
      <c r="F300" s="44"/>
      <c r="G300" s="203"/>
      <c r="H300" s="204"/>
    </row>
    <row r="301" spans="1:8" ht="13.5" thickBot="1">
      <c r="A301" s="190" t="s">
        <v>396</v>
      </c>
      <c r="B301" s="33" t="s">
        <v>397</v>
      </c>
      <c r="C301" s="191"/>
      <c r="D301" s="191"/>
      <c r="E301" s="191"/>
      <c r="F301" s="191"/>
      <c r="G301" s="192">
        <f>SUM(G302:G326)</f>
        <v>0</v>
      </c>
      <c r="H301" s="193">
        <f>SUM(H302:H326)</f>
        <v>0</v>
      </c>
    </row>
    <row r="302" spans="1:8" ht="12.75">
      <c r="A302" s="173" t="s">
        <v>398</v>
      </c>
      <c r="B302" s="49" t="s">
        <v>399</v>
      </c>
      <c r="C302" s="212"/>
      <c r="D302" s="212"/>
      <c r="E302" s="212"/>
      <c r="F302" s="212"/>
      <c r="G302" s="213"/>
      <c r="H302" s="214"/>
    </row>
    <row r="303" spans="1:8" ht="12.75">
      <c r="A303" s="177" t="s">
        <v>400</v>
      </c>
      <c r="B303" s="37" t="s">
        <v>401</v>
      </c>
      <c r="C303" s="41"/>
      <c r="D303" s="41"/>
      <c r="E303" s="41"/>
      <c r="F303" s="41"/>
      <c r="G303" s="194"/>
      <c r="H303" s="195"/>
    </row>
    <row r="304" spans="1:8" ht="12.75">
      <c r="A304" s="177" t="s">
        <v>402</v>
      </c>
      <c r="B304" s="37" t="s">
        <v>403</v>
      </c>
      <c r="C304" s="41"/>
      <c r="D304" s="41"/>
      <c r="E304" s="41"/>
      <c r="F304" s="41"/>
      <c r="G304" s="194"/>
      <c r="H304" s="195"/>
    </row>
    <row r="305" spans="1:8" ht="12.75">
      <c r="A305" s="196" t="s">
        <v>404</v>
      </c>
      <c r="B305" s="82" t="s">
        <v>405</v>
      </c>
      <c r="C305" s="147"/>
      <c r="D305" s="147"/>
      <c r="E305" s="147"/>
      <c r="F305" s="147"/>
      <c r="G305" s="194"/>
      <c r="H305" s="195"/>
    </row>
    <row r="306" spans="1:8" ht="12.75">
      <c r="A306" s="177" t="s">
        <v>406</v>
      </c>
      <c r="B306" s="37" t="s">
        <v>407</v>
      </c>
      <c r="C306" s="41"/>
      <c r="D306" s="41"/>
      <c r="E306" s="41"/>
      <c r="F306" s="41"/>
      <c r="G306" s="194"/>
      <c r="H306" s="195"/>
    </row>
    <row r="307" spans="1:8" ht="12.75">
      <c r="A307" s="177" t="s">
        <v>408</v>
      </c>
      <c r="B307" s="37" t="s">
        <v>409</v>
      </c>
      <c r="C307" s="41"/>
      <c r="D307" s="41"/>
      <c r="E307" s="41"/>
      <c r="F307" s="41"/>
      <c r="G307" s="194"/>
      <c r="H307" s="195"/>
    </row>
    <row r="308" spans="1:8" ht="12.75">
      <c r="A308" s="196" t="s">
        <v>410</v>
      </c>
      <c r="B308" s="82" t="s">
        <v>411</v>
      </c>
      <c r="C308" s="147"/>
      <c r="D308" s="147"/>
      <c r="E308" s="147"/>
      <c r="F308" s="147"/>
      <c r="G308" s="194"/>
      <c r="H308" s="195"/>
    </row>
    <row r="309" spans="1:8" ht="12.75">
      <c r="A309" s="177" t="s">
        <v>412</v>
      </c>
      <c r="B309" s="37" t="s">
        <v>413</v>
      </c>
      <c r="C309" s="41"/>
      <c r="D309" s="41"/>
      <c r="E309" s="41"/>
      <c r="F309" s="41"/>
      <c r="G309" s="194"/>
      <c r="H309" s="195"/>
    </row>
    <row r="310" spans="1:8" ht="12.75">
      <c r="A310" s="177" t="s">
        <v>414</v>
      </c>
      <c r="B310" s="37" t="s">
        <v>415</v>
      </c>
      <c r="C310" s="41"/>
      <c r="D310" s="41"/>
      <c r="E310" s="41"/>
      <c r="F310" s="41"/>
      <c r="G310" s="194"/>
      <c r="H310" s="195"/>
    </row>
    <row r="311" spans="1:8" ht="12.75">
      <c r="A311" s="177" t="s">
        <v>416</v>
      </c>
      <c r="B311" s="37" t="s">
        <v>417</v>
      </c>
      <c r="C311" s="41"/>
      <c r="D311" s="41"/>
      <c r="E311" s="41"/>
      <c r="F311" s="41"/>
      <c r="G311" s="194"/>
      <c r="H311" s="195"/>
    </row>
    <row r="312" spans="1:8" ht="12.75">
      <c r="A312" s="177" t="s">
        <v>418</v>
      </c>
      <c r="B312" s="37" t="s">
        <v>419</v>
      </c>
      <c r="C312" s="41"/>
      <c r="D312" s="41"/>
      <c r="E312" s="41"/>
      <c r="F312" s="41"/>
      <c r="G312" s="194"/>
      <c r="H312" s="195"/>
    </row>
    <row r="313" spans="1:8" ht="12.75">
      <c r="A313" s="177" t="s">
        <v>420</v>
      </c>
      <c r="B313" s="37" t="s">
        <v>421</v>
      </c>
      <c r="C313" s="41"/>
      <c r="D313" s="41"/>
      <c r="E313" s="41"/>
      <c r="F313" s="41"/>
      <c r="G313" s="194"/>
      <c r="H313" s="195"/>
    </row>
    <row r="314" spans="1:8" ht="12.75">
      <c r="A314" s="177" t="s">
        <v>422</v>
      </c>
      <c r="B314" s="37" t="s">
        <v>423</v>
      </c>
      <c r="C314" s="41"/>
      <c r="D314" s="41"/>
      <c r="E314" s="41"/>
      <c r="F314" s="41"/>
      <c r="G314" s="194"/>
      <c r="H314" s="195"/>
    </row>
    <row r="315" spans="1:8" ht="12.75">
      <c r="A315" s="177" t="s">
        <v>424</v>
      </c>
      <c r="B315" s="37" t="s">
        <v>425</v>
      </c>
      <c r="C315" s="41"/>
      <c r="D315" s="41"/>
      <c r="E315" s="41"/>
      <c r="F315" s="41"/>
      <c r="G315" s="194"/>
      <c r="H315" s="195"/>
    </row>
    <row r="316" spans="1:8" ht="12.75">
      <c r="A316" s="177" t="s">
        <v>426</v>
      </c>
      <c r="B316" s="37" t="s">
        <v>427</v>
      </c>
      <c r="C316" s="41"/>
      <c r="D316" s="41"/>
      <c r="E316" s="41"/>
      <c r="F316" s="41"/>
      <c r="G316" s="194"/>
      <c r="H316" s="195"/>
    </row>
    <row r="317" spans="1:8" ht="12.75">
      <c r="A317" s="177" t="s">
        <v>428</v>
      </c>
      <c r="B317" s="37" t="s">
        <v>429</v>
      </c>
      <c r="C317" s="41"/>
      <c r="D317" s="41"/>
      <c r="E317" s="41"/>
      <c r="F317" s="41"/>
      <c r="G317" s="194"/>
      <c r="H317" s="195"/>
    </row>
    <row r="318" spans="1:8" ht="12.75">
      <c r="A318" s="177" t="s">
        <v>430</v>
      </c>
      <c r="B318" s="37" t="s">
        <v>431</v>
      </c>
      <c r="C318" s="41"/>
      <c r="D318" s="41"/>
      <c r="E318" s="41"/>
      <c r="F318" s="41"/>
      <c r="G318" s="194"/>
      <c r="H318" s="195"/>
    </row>
    <row r="319" spans="1:8" ht="12.75">
      <c r="A319" s="177" t="s">
        <v>432</v>
      </c>
      <c r="B319" s="37" t="s">
        <v>433</v>
      </c>
      <c r="C319" s="41"/>
      <c r="D319" s="41"/>
      <c r="E319" s="41"/>
      <c r="F319" s="41"/>
      <c r="G319" s="194"/>
      <c r="H319" s="195"/>
    </row>
    <row r="320" spans="1:8" ht="12.75">
      <c r="A320" s="177" t="s">
        <v>434</v>
      </c>
      <c r="B320" s="37" t="s">
        <v>435</v>
      </c>
      <c r="C320" s="41"/>
      <c r="D320" s="41"/>
      <c r="E320" s="41"/>
      <c r="F320" s="41"/>
      <c r="G320" s="194"/>
      <c r="H320" s="195"/>
    </row>
    <row r="321" spans="1:8" ht="12.75">
      <c r="A321" s="177" t="s">
        <v>436</v>
      </c>
      <c r="B321" s="37" t="s">
        <v>437</v>
      </c>
      <c r="C321" s="41"/>
      <c r="D321" s="41"/>
      <c r="E321" s="41"/>
      <c r="F321" s="41"/>
      <c r="G321" s="194"/>
      <c r="H321" s="195"/>
    </row>
    <row r="322" spans="1:8" ht="12.75">
      <c r="A322" s="196" t="s">
        <v>438</v>
      </c>
      <c r="B322" s="82" t="s">
        <v>439</v>
      </c>
      <c r="C322" s="147"/>
      <c r="D322" s="147"/>
      <c r="E322" s="147"/>
      <c r="F322" s="147"/>
      <c r="G322" s="194"/>
      <c r="H322" s="195"/>
    </row>
    <row r="323" spans="1:8" ht="12.75">
      <c r="A323" s="177" t="s">
        <v>440</v>
      </c>
      <c r="B323" s="37" t="s">
        <v>441</v>
      </c>
      <c r="C323" s="41"/>
      <c r="D323" s="41"/>
      <c r="E323" s="41"/>
      <c r="F323" s="41"/>
      <c r="G323" s="194"/>
      <c r="H323" s="195"/>
    </row>
    <row r="324" spans="1:8" ht="12.75">
      <c r="A324" s="177" t="s">
        <v>442</v>
      </c>
      <c r="B324" s="37" t="s">
        <v>443</v>
      </c>
      <c r="C324" s="41"/>
      <c r="D324" s="41"/>
      <c r="E324" s="41"/>
      <c r="F324" s="41"/>
      <c r="G324" s="194"/>
      <c r="H324" s="195"/>
    </row>
    <row r="325" spans="1:8" ht="12.75">
      <c r="A325" s="177" t="s">
        <v>444</v>
      </c>
      <c r="B325" s="37" t="s">
        <v>445</v>
      </c>
      <c r="C325" s="41"/>
      <c r="D325" s="41"/>
      <c r="E325" s="41"/>
      <c r="F325" s="41"/>
      <c r="G325" s="194"/>
      <c r="H325" s="195"/>
    </row>
    <row r="326" spans="1:8" ht="13.5" thickBot="1">
      <c r="A326" s="200"/>
      <c r="B326" s="43" t="s">
        <v>446</v>
      </c>
      <c r="C326" s="44"/>
      <c r="D326" s="44"/>
      <c r="E326" s="44"/>
      <c r="F326" s="44"/>
      <c r="G326" s="203"/>
      <c r="H326" s="204"/>
    </row>
    <row r="327" spans="1:8" ht="13.5" thickBot="1">
      <c r="A327" s="190" t="s">
        <v>447</v>
      </c>
      <c r="B327" s="33" t="s">
        <v>448</v>
      </c>
      <c r="C327" s="191"/>
      <c r="D327" s="191"/>
      <c r="E327" s="191"/>
      <c r="F327" s="191"/>
      <c r="G327" s="192">
        <f>SUM(G328:G340)</f>
        <v>0</v>
      </c>
      <c r="H327" s="207">
        <f>SUM(H328:H340)</f>
        <v>0</v>
      </c>
    </row>
    <row r="328" spans="1:8" ht="12.75">
      <c r="A328" s="177" t="s">
        <v>449</v>
      </c>
      <c r="B328" s="37" t="s">
        <v>450</v>
      </c>
      <c r="C328" s="41"/>
      <c r="D328" s="41"/>
      <c r="E328" s="41"/>
      <c r="F328" s="41"/>
      <c r="G328" s="194"/>
      <c r="H328" s="195"/>
    </row>
    <row r="329" spans="1:8" ht="12.75">
      <c r="A329" s="196" t="s">
        <v>451</v>
      </c>
      <c r="B329" s="82" t="s">
        <v>452</v>
      </c>
      <c r="C329" s="147"/>
      <c r="D329" s="147"/>
      <c r="E329" s="147"/>
      <c r="F329" s="147"/>
      <c r="G329" s="194"/>
      <c r="H329" s="195"/>
    </row>
    <row r="330" spans="1:8" ht="12.75">
      <c r="A330" s="196" t="s">
        <v>453</v>
      </c>
      <c r="B330" s="82" t="s">
        <v>454</v>
      </c>
      <c r="C330" s="147"/>
      <c r="D330" s="147"/>
      <c r="E330" s="147"/>
      <c r="F330" s="147"/>
      <c r="G330" s="194"/>
      <c r="H330" s="195"/>
    </row>
    <row r="331" spans="1:8" ht="12.75">
      <c r="A331" s="196" t="s">
        <v>455</v>
      </c>
      <c r="B331" s="82" t="s">
        <v>456</v>
      </c>
      <c r="C331" s="147"/>
      <c r="D331" s="147"/>
      <c r="E331" s="147"/>
      <c r="F331" s="147"/>
      <c r="G331" s="194"/>
      <c r="H331" s="195"/>
    </row>
    <row r="332" spans="1:8" ht="12.75">
      <c r="A332" s="196" t="s">
        <v>457</v>
      </c>
      <c r="B332" s="82" t="s">
        <v>458</v>
      </c>
      <c r="C332" s="147"/>
      <c r="D332" s="147"/>
      <c r="E332" s="147"/>
      <c r="F332" s="147"/>
      <c r="G332" s="194"/>
      <c r="H332" s="195"/>
    </row>
    <row r="333" spans="1:8" ht="12.75">
      <c r="A333" s="177" t="s">
        <v>459</v>
      </c>
      <c r="B333" s="37" t="s">
        <v>460</v>
      </c>
      <c r="C333" s="41"/>
      <c r="D333" s="41"/>
      <c r="E333" s="41"/>
      <c r="F333" s="41"/>
      <c r="G333" s="194"/>
      <c r="H333" s="195"/>
    </row>
    <row r="334" spans="1:8" ht="12.75">
      <c r="A334" s="177" t="s">
        <v>461</v>
      </c>
      <c r="B334" s="37" t="s">
        <v>462</v>
      </c>
      <c r="C334" s="41"/>
      <c r="D334" s="41"/>
      <c r="E334" s="41"/>
      <c r="F334" s="41"/>
      <c r="G334" s="194"/>
      <c r="H334" s="195"/>
    </row>
    <row r="335" spans="1:8" ht="12.75">
      <c r="A335" s="177" t="s">
        <v>463</v>
      </c>
      <c r="B335" s="37" t="s">
        <v>464</v>
      </c>
      <c r="C335" s="41"/>
      <c r="D335" s="41"/>
      <c r="E335" s="41"/>
      <c r="F335" s="41"/>
      <c r="G335" s="194"/>
      <c r="H335" s="195"/>
    </row>
    <row r="336" spans="1:9" s="209" customFormat="1" ht="12.75">
      <c r="A336" s="200" t="s">
        <v>465</v>
      </c>
      <c r="B336" s="72" t="s">
        <v>552</v>
      </c>
      <c r="C336" s="208"/>
      <c r="D336" s="208"/>
      <c r="E336" s="208"/>
      <c r="F336" s="208"/>
      <c r="G336" s="309"/>
      <c r="H336" s="310"/>
      <c r="I336" s="228" t="s">
        <v>982</v>
      </c>
    </row>
    <row r="337" spans="1:8" ht="12.75">
      <c r="A337" s="177" t="s">
        <v>466</v>
      </c>
      <c r="B337" s="37" t="s">
        <v>467</v>
      </c>
      <c r="C337" s="41"/>
      <c r="D337" s="41"/>
      <c r="E337" s="41"/>
      <c r="F337" s="41"/>
      <c r="G337" s="194"/>
      <c r="H337" s="195"/>
    </row>
    <row r="338" spans="1:8" ht="12.75">
      <c r="A338" s="196" t="s">
        <v>468</v>
      </c>
      <c r="B338" s="147" t="s">
        <v>469</v>
      </c>
      <c r="C338" s="147"/>
      <c r="D338" s="147"/>
      <c r="E338" s="147"/>
      <c r="F338" s="147"/>
      <c r="G338" s="194"/>
      <c r="H338" s="195"/>
    </row>
    <row r="339" spans="1:8" ht="12.75">
      <c r="A339" s="196" t="s">
        <v>470</v>
      </c>
      <c r="B339" s="147" t="s">
        <v>471</v>
      </c>
      <c r="C339" s="147"/>
      <c r="D339" s="147"/>
      <c r="E339" s="147"/>
      <c r="F339" s="147"/>
      <c r="G339" s="194"/>
      <c r="H339" s="195"/>
    </row>
    <row r="340" spans="1:8" ht="13.5" thickBot="1">
      <c r="A340" s="200"/>
      <c r="B340" s="43" t="s">
        <v>472</v>
      </c>
      <c r="C340" s="202"/>
      <c r="D340" s="44"/>
      <c r="E340" s="44"/>
      <c r="F340" s="44"/>
      <c r="G340" s="215"/>
      <c r="H340" s="204"/>
    </row>
    <row r="341" spans="1:8" ht="13.5" thickBot="1">
      <c r="A341" s="190" t="s">
        <v>473</v>
      </c>
      <c r="B341" s="33" t="s">
        <v>474</v>
      </c>
      <c r="C341" s="191"/>
      <c r="D341" s="191"/>
      <c r="E341" s="191"/>
      <c r="F341" s="191"/>
      <c r="G341" s="192">
        <f>SUM(G342:G357)</f>
        <v>0</v>
      </c>
      <c r="H341" s="193">
        <f>SUM(H342:H357)</f>
        <v>0</v>
      </c>
    </row>
    <row r="342" spans="1:8" ht="12.75">
      <c r="A342" s="196" t="s">
        <v>475</v>
      </c>
      <c r="B342" s="82" t="s">
        <v>476</v>
      </c>
      <c r="C342" s="147"/>
      <c r="D342" s="147"/>
      <c r="E342" s="147"/>
      <c r="F342" s="147"/>
      <c r="G342" s="194"/>
      <c r="H342" s="195"/>
    </row>
    <row r="343" spans="1:8" ht="12.75">
      <c r="A343" s="177" t="s">
        <v>477</v>
      </c>
      <c r="B343" s="37" t="s">
        <v>478</v>
      </c>
      <c r="C343" s="41"/>
      <c r="D343" s="41"/>
      <c r="E343" s="41"/>
      <c r="F343" s="41"/>
      <c r="G343" s="194"/>
      <c r="H343" s="195"/>
    </row>
    <row r="344" spans="1:8" ht="12.75">
      <c r="A344" s="177" t="s">
        <v>479</v>
      </c>
      <c r="B344" s="37" t="s">
        <v>480</v>
      </c>
      <c r="C344" s="41"/>
      <c r="D344" s="41"/>
      <c r="E344" s="41"/>
      <c r="F344" s="41"/>
      <c r="G344" s="194"/>
      <c r="H344" s="195"/>
    </row>
    <row r="345" spans="1:8" ht="12.75">
      <c r="A345" s="177" t="s">
        <v>481</v>
      </c>
      <c r="B345" s="37" t="s">
        <v>482</v>
      </c>
      <c r="C345" s="41"/>
      <c r="D345" s="41"/>
      <c r="E345" s="41"/>
      <c r="F345" s="41"/>
      <c r="G345" s="194"/>
      <c r="H345" s="195"/>
    </row>
    <row r="346" spans="1:8" ht="12.75">
      <c r="A346" s="177" t="s">
        <v>483</v>
      </c>
      <c r="B346" s="37" t="s">
        <v>484</v>
      </c>
      <c r="C346" s="41"/>
      <c r="D346" s="41"/>
      <c r="E346" s="41"/>
      <c r="F346" s="41"/>
      <c r="G346" s="194"/>
      <c r="H346" s="195"/>
    </row>
    <row r="347" spans="1:8" ht="12.75">
      <c r="A347" s="196" t="s">
        <v>485</v>
      </c>
      <c r="B347" s="82" t="s">
        <v>486</v>
      </c>
      <c r="C347" s="147"/>
      <c r="D347" s="147"/>
      <c r="E347" s="147"/>
      <c r="F347" s="147"/>
      <c r="G347" s="194"/>
      <c r="H347" s="195"/>
    </row>
    <row r="348" spans="1:8" ht="12.75">
      <c r="A348" s="177" t="s">
        <v>487</v>
      </c>
      <c r="B348" s="37" t="s">
        <v>488</v>
      </c>
      <c r="C348" s="41"/>
      <c r="D348" s="41"/>
      <c r="E348" s="41"/>
      <c r="F348" s="41"/>
      <c r="G348" s="194"/>
      <c r="H348" s="195"/>
    </row>
    <row r="349" spans="1:8" ht="12.75">
      <c r="A349" s="177" t="s">
        <v>489</v>
      </c>
      <c r="B349" s="37" t="s">
        <v>490</v>
      </c>
      <c r="C349" s="41"/>
      <c r="D349" s="41"/>
      <c r="E349" s="41"/>
      <c r="F349" s="41"/>
      <c r="G349" s="194"/>
      <c r="H349" s="195"/>
    </row>
    <row r="350" spans="1:8" ht="12.75">
      <c r="A350" s="177" t="s">
        <v>491</v>
      </c>
      <c r="B350" s="37" t="s">
        <v>492</v>
      </c>
      <c r="C350" s="41"/>
      <c r="D350" s="41"/>
      <c r="E350" s="41"/>
      <c r="F350" s="41"/>
      <c r="G350" s="194"/>
      <c r="H350" s="195"/>
    </row>
    <row r="351" spans="1:8" ht="12.75">
      <c r="A351" s="177" t="s">
        <v>493</v>
      </c>
      <c r="B351" s="37" t="s">
        <v>494</v>
      </c>
      <c r="C351" s="41"/>
      <c r="D351" s="41"/>
      <c r="E351" s="41"/>
      <c r="F351" s="41"/>
      <c r="G351" s="194"/>
      <c r="H351" s="195"/>
    </row>
    <row r="352" spans="1:8" ht="12.75">
      <c r="A352" s="177" t="s">
        <v>495</v>
      </c>
      <c r="B352" s="37" t="s">
        <v>496</v>
      </c>
      <c r="C352" s="41"/>
      <c r="D352" s="41"/>
      <c r="E352" s="41"/>
      <c r="F352" s="41"/>
      <c r="G352" s="194"/>
      <c r="H352" s="195"/>
    </row>
    <row r="353" spans="1:8" ht="12.75">
      <c r="A353" s="177" t="s">
        <v>497</v>
      </c>
      <c r="B353" s="37" t="s">
        <v>498</v>
      </c>
      <c r="C353" s="41"/>
      <c r="D353" s="41"/>
      <c r="E353" s="41"/>
      <c r="F353" s="41"/>
      <c r="G353" s="194"/>
      <c r="H353" s="195"/>
    </row>
    <row r="354" spans="1:9" ht="12.75">
      <c r="A354" s="177" t="s">
        <v>499</v>
      </c>
      <c r="B354" s="41" t="s">
        <v>500</v>
      </c>
      <c r="C354" s="41"/>
      <c r="D354" s="41"/>
      <c r="E354" s="41"/>
      <c r="F354" s="41"/>
      <c r="G354" s="194"/>
      <c r="H354" s="216"/>
      <c r="I354" s="69" t="s">
        <v>978</v>
      </c>
    </row>
    <row r="355" spans="1:8" ht="12.75">
      <c r="A355" s="177" t="s">
        <v>501</v>
      </c>
      <c r="B355" s="37" t="s">
        <v>502</v>
      </c>
      <c r="C355" s="41"/>
      <c r="D355" s="41"/>
      <c r="E355" s="41"/>
      <c r="F355" s="41"/>
      <c r="G355" s="194"/>
      <c r="H355" s="195"/>
    </row>
    <row r="356" spans="1:8" ht="12.75">
      <c r="A356" s="177" t="s">
        <v>503</v>
      </c>
      <c r="B356" s="37" t="s">
        <v>504</v>
      </c>
      <c r="C356" s="41"/>
      <c r="D356" s="41"/>
      <c r="E356" s="41"/>
      <c r="F356" s="41"/>
      <c r="G356" s="194"/>
      <c r="H356" s="195"/>
    </row>
    <row r="357" spans="1:8" ht="12.75">
      <c r="A357" s="200"/>
      <c r="B357" s="37" t="s">
        <v>505</v>
      </c>
      <c r="C357" s="41"/>
      <c r="D357" s="41"/>
      <c r="E357" s="41"/>
      <c r="F357" s="41"/>
      <c r="G357" s="194"/>
      <c r="H357" s="195"/>
    </row>
    <row r="358" spans="1:8" ht="13.5" thickBot="1">
      <c r="A358" s="105"/>
      <c r="B358" s="43"/>
      <c r="C358" s="44"/>
      <c r="D358" s="44"/>
      <c r="E358" s="44"/>
      <c r="F358" s="44"/>
      <c r="G358" s="217"/>
      <c r="H358" s="204"/>
    </row>
    <row r="359" spans="1:8" ht="13.5" thickBot="1">
      <c r="A359" s="36"/>
      <c r="B359" s="37"/>
      <c r="C359" s="41"/>
      <c r="D359" s="41"/>
      <c r="E359" s="41"/>
      <c r="F359" s="41"/>
      <c r="G359" s="218"/>
      <c r="H359" s="195"/>
    </row>
    <row r="360" spans="1:9" ht="23.25" thickBot="1">
      <c r="A360" s="219">
        <v>8</v>
      </c>
      <c r="B360" s="220"/>
      <c r="C360" s="221" t="s">
        <v>506</v>
      </c>
      <c r="D360" s="221"/>
      <c r="E360" s="222"/>
      <c r="F360" s="223"/>
      <c r="G360" s="224" t="s">
        <v>507</v>
      </c>
      <c r="H360" s="225" t="s">
        <v>508</v>
      </c>
      <c r="I360" t="s">
        <v>979</v>
      </c>
    </row>
    <row r="361" spans="1:8" ht="12.75">
      <c r="A361" s="166">
        <v>81</v>
      </c>
      <c r="B361" s="226"/>
      <c r="C361" s="227" t="s">
        <v>509</v>
      </c>
      <c r="D361" s="167"/>
      <c r="E361" s="167"/>
      <c r="F361" s="140"/>
      <c r="G361" s="97">
        <f>G362+G363+G364+G365+G366+G367+G369</f>
        <v>0</v>
      </c>
      <c r="H361" s="61">
        <f>H362+H363+H364+H365+H366+H367+H369</f>
        <v>0</v>
      </c>
    </row>
    <row r="362" spans="1:8" ht="12.75">
      <c r="A362" s="166">
        <v>811</v>
      </c>
      <c r="B362" s="226"/>
      <c r="C362" s="167"/>
      <c r="D362" s="167" t="s">
        <v>510</v>
      </c>
      <c r="E362" s="168"/>
      <c r="F362" s="140"/>
      <c r="G362" s="38"/>
      <c r="H362" s="39"/>
    </row>
    <row r="363" spans="1:8" ht="12.75">
      <c r="A363" s="166">
        <v>812</v>
      </c>
      <c r="B363" s="226"/>
      <c r="C363" s="167"/>
      <c r="D363" s="167" t="s">
        <v>511</v>
      </c>
      <c r="E363" s="168"/>
      <c r="F363" s="140"/>
      <c r="G363" s="38"/>
      <c r="H363" s="39"/>
    </row>
    <row r="364" spans="1:8" ht="12.75">
      <c r="A364" s="166">
        <v>813</v>
      </c>
      <c r="B364" s="226"/>
      <c r="C364" s="167"/>
      <c r="D364" s="167" t="s">
        <v>512</v>
      </c>
      <c r="E364" s="168"/>
      <c r="F364" s="140"/>
      <c r="G364" s="38"/>
      <c r="H364" s="39"/>
    </row>
    <row r="365" spans="1:8" ht="12.75">
      <c r="A365" s="166">
        <v>814</v>
      </c>
      <c r="B365" s="226"/>
      <c r="C365" s="167"/>
      <c r="D365" s="167" t="s">
        <v>513</v>
      </c>
      <c r="E365" s="168"/>
      <c r="F365" s="140"/>
      <c r="G365" s="38"/>
      <c r="H365" s="39"/>
    </row>
    <row r="366" spans="1:8" ht="12.75">
      <c r="A366" s="166">
        <v>815</v>
      </c>
      <c r="B366" s="226"/>
      <c r="C366" s="167"/>
      <c r="D366" s="167" t="s">
        <v>514</v>
      </c>
      <c r="E366" s="168"/>
      <c r="F366" s="140"/>
      <c r="G366" s="38"/>
      <c r="H366" s="39"/>
    </row>
    <row r="367" spans="1:9" ht="12.75">
      <c r="A367" s="166">
        <v>816</v>
      </c>
      <c r="B367" s="226"/>
      <c r="C367" s="167"/>
      <c r="D367" s="167" t="s">
        <v>515</v>
      </c>
      <c r="E367" s="168"/>
      <c r="F367" s="140"/>
      <c r="G367" s="38"/>
      <c r="H367" s="39"/>
      <c r="I367" s="228"/>
    </row>
    <row r="368" spans="1:9" ht="12.75">
      <c r="A368" s="229"/>
      <c r="B368" s="230"/>
      <c r="C368" s="231"/>
      <c r="D368" s="231"/>
      <c r="E368" s="232" t="s">
        <v>516</v>
      </c>
      <c r="F368" s="233"/>
      <c r="G368" s="38"/>
      <c r="H368" s="39"/>
      <c r="I368" s="228"/>
    </row>
    <row r="369" spans="1:8" ht="12.75">
      <c r="A369" s="234">
        <v>817</v>
      </c>
      <c r="B369" s="235"/>
      <c r="C369" s="236"/>
      <c r="D369" s="236" t="s">
        <v>517</v>
      </c>
      <c r="E369" s="168"/>
      <c r="F369" s="237"/>
      <c r="G369" s="90"/>
      <c r="H369" s="126"/>
    </row>
    <row r="370" spans="1:8" ht="12.75">
      <c r="A370" s="166">
        <v>82</v>
      </c>
      <c r="B370" s="226"/>
      <c r="C370" s="227" t="s">
        <v>518</v>
      </c>
      <c r="D370" s="167"/>
      <c r="E370" s="238"/>
      <c r="F370" s="140"/>
      <c r="G370" s="239">
        <f>G371+G378+G379+G380+G381+G382+G383+G384</f>
        <v>0</v>
      </c>
      <c r="H370" s="240">
        <f>H371+H378+H379+H380+H381+H382+H383+H384</f>
        <v>0</v>
      </c>
    </row>
    <row r="371" spans="1:8" ht="12.75">
      <c r="A371" s="166">
        <v>821</v>
      </c>
      <c r="B371" s="226"/>
      <c r="C371" s="167"/>
      <c r="D371" s="167" t="s">
        <v>519</v>
      </c>
      <c r="E371" s="167"/>
      <c r="F371" s="140"/>
      <c r="G371" s="97">
        <f>SUM(G372:G373)</f>
        <v>0</v>
      </c>
      <c r="H371" s="87">
        <f>SUM(H372:H373)</f>
        <v>0</v>
      </c>
    </row>
    <row r="372" spans="1:8" ht="12.75">
      <c r="A372" s="166" t="s">
        <v>520</v>
      </c>
      <c r="B372" s="226"/>
      <c r="C372" s="167"/>
      <c r="D372" s="167"/>
      <c r="E372" s="167" t="s">
        <v>521</v>
      </c>
      <c r="F372" s="140"/>
      <c r="G372" s="38"/>
      <c r="H372" s="39"/>
    </row>
    <row r="373" spans="1:8" ht="12.75">
      <c r="A373" s="166" t="s">
        <v>522</v>
      </c>
      <c r="B373" s="226"/>
      <c r="C373" s="167"/>
      <c r="D373" s="167"/>
      <c r="E373" s="167" t="s">
        <v>523</v>
      </c>
      <c r="F373" s="140"/>
      <c r="G373" s="38"/>
      <c r="H373" s="39"/>
    </row>
    <row r="374" spans="1:8" ht="12.75">
      <c r="A374" s="166"/>
      <c r="B374" s="226"/>
      <c r="C374" s="167"/>
      <c r="D374" s="167"/>
      <c r="E374" s="241" t="s">
        <v>172</v>
      </c>
      <c r="F374" s="148" t="s">
        <v>524</v>
      </c>
      <c r="G374" s="38"/>
      <c r="H374" s="39"/>
    </row>
    <row r="375" spans="1:8" ht="12.75">
      <c r="A375" s="166"/>
      <c r="B375" s="226"/>
      <c r="C375" s="167"/>
      <c r="D375" s="167"/>
      <c r="E375" s="227"/>
      <c r="F375" s="148" t="s">
        <v>525</v>
      </c>
      <c r="G375" s="38"/>
      <c r="H375" s="39"/>
    </row>
    <row r="376" spans="1:8" ht="12.75">
      <c r="A376" s="166"/>
      <c r="B376" s="226"/>
      <c r="C376" s="167"/>
      <c r="D376" s="167"/>
      <c r="E376" s="227"/>
      <c r="F376" s="148" t="s">
        <v>526</v>
      </c>
      <c r="G376" s="38"/>
      <c r="H376" s="39"/>
    </row>
    <row r="377" spans="1:8" ht="12.75">
      <c r="A377" s="166"/>
      <c r="B377" s="226"/>
      <c r="C377" s="167"/>
      <c r="D377" s="167"/>
      <c r="E377" s="231"/>
      <c r="F377" s="233"/>
      <c r="G377" s="38"/>
      <c r="H377" s="39"/>
    </row>
    <row r="378" spans="1:8" ht="12.75">
      <c r="A378" s="166">
        <v>822</v>
      </c>
      <c r="B378" s="226"/>
      <c r="C378" s="167"/>
      <c r="D378" s="167" t="s">
        <v>527</v>
      </c>
      <c r="E378" s="167"/>
      <c r="F378" s="140"/>
      <c r="G378" s="38"/>
      <c r="H378" s="39"/>
    </row>
    <row r="379" spans="1:8" ht="12.75">
      <c r="A379" s="166">
        <v>823</v>
      </c>
      <c r="B379" s="226"/>
      <c r="C379" s="167"/>
      <c r="D379" s="167" t="s">
        <v>528</v>
      </c>
      <c r="E379" s="168"/>
      <c r="F379" s="140"/>
      <c r="G379" s="38"/>
      <c r="H379" s="39"/>
    </row>
    <row r="380" spans="1:8" ht="12.75">
      <c r="A380" s="166">
        <v>824</v>
      </c>
      <c r="B380" s="226"/>
      <c r="C380" s="167"/>
      <c r="D380" s="167" t="s">
        <v>529</v>
      </c>
      <c r="E380" s="168"/>
      <c r="F380" s="140"/>
      <c r="G380" s="38"/>
      <c r="H380" s="39"/>
    </row>
    <row r="381" spans="1:8" ht="12.75">
      <c r="A381" s="166">
        <v>825</v>
      </c>
      <c r="B381" s="226"/>
      <c r="C381" s="167"/>
      <c r="D381" s="167" t="s">
        <v>530</v>
      </c>
      <c r="E381" s="168"/>
      <c r="F381" s="140"/>
      <c r="G381" s="38"/>
      <c r="H381" s="39"/>
    </row>
    <row r="382" spans="1:8" ht="12.75">
      <c r="A382" s="166">
        <v>826</v>
      </c>
      <c r="B382" s="226"/>
      <c r="C382" s="167"/>
      <c r="D382" s="167" t="s">
        <v>531</v>
      </c>
      <c r="E382" s="168"/>
      <c r="F382" s="140"/>
      <c r="G382" s="38"/>
      <c r="H382" s="39"/>
    </row>
    <row r="383" spans="1:8" ht="12.75">
      <c r="A383" s="166">
        <v>827</v>
      </c>
      <c r="B383" s="226"/>
      <c r="C383" s="167"/>
      <c r="D383" s="167" t="s">
        <v>532</v>
      </c>
      <c r="E383" s="168"/>
      <c r="F383" s="140"/>
      <c r="G383" s="38"/>
      <c r="H383" s="39"/>
    </row>
    <row r="384" spans="1:8" ht="13.5" thickBot="1">
      <c r="A384" s="242">
        <v>828</v>
      </c>
      <c r="B384" s="243"/>
      <c r="C384" s="170"/>
      <c r="D384" s="170" t="s">
        <v>533</v>
      </c>
      <c r="E384" s="244"/>
      <c r="F384" s="245"/>
      <c r="G384" s="45"/>
      <c r="H384" s="46"/>
    </row>
    <row r="385" spans="1:9" ht="12.75">
      <c r="A385" s="246" t="s">
        <v>534</v>
      </c>
      <c r="B385" s="247"/>
      <c r="C385" s="248"/>
      <c r="D385" s="248"/>
      <c r="E385" s="248"/>
      <c r="F385" s="249"/>
      <c r="G385" s="314">
        <f>G12+G24+G88+G100</f>
        <v>0</v>
      </c>
      <c r="H385" s="314">
        <f>H12+H24+H88+H100</f>
        <v>0</v>
      </c>
      <c r="I385" s="69"/>
    </row>
    <row r="386" spans="1:8" ht="12.75">
      <c r="A386" s="41" t="s">
        <v>535</v>
      </c>
      <c r="B386" s="250"/>
      <c r="C386" s="250"/>
      <c r="D386" s="250"/>
      <c r="E386" s="250"/>
      <c r="F386" s="250"/>
      <c r="G386" s="315"/>
      <c r="H386" s="315"/>
    </row>
    <row r="387" spans="1:8" ht="12.75">
      <c r="A387" s="41" t="s">
        <v>536</v>
      </c>
      <c r="B387" s="250"/>
      <c r="C387" s="250"/>
      <c r="D387" s="250"/>
      <c r="E387" s="250"/>
      <c r="F387" s="250"/>
      <c r="G387" s="315"/>
      <c r="H387" s="315"/>
    </row>
    <row r="388" spans="1:8" ht="12.75">
      <c r="A388" s="251" t="s">
        <v>537</v>
      </c>
      <c r="B388" s="211"/>
      <c r="C388" s="211"/>
      <c r="D388" s="211"/>
      <c r="E388" s="211"/>
      <c r="F388" s="211"/>
      <c r="G388" s="252" t="e">
        <f>(G216+G242)/G385*100</f>
        <v>#DIV/0!</v>
      </c>
      <c r="H388" s="252" t="e">
        <f>(H216+H242)/H385*100</f>
        <v>#DIV/0!</v>
      </c>
    </row>
    <row r="389" spans="1:8" ht="12.75">
      <c r="A389" s="253" t="s">
        <v>538</v>
      </c>
      <c r="B389" s="254"/>
      <c r="C389" s="254"/>
      <c r="D389" s="254"/>
      <c r="E389" s="254"/>
      <c r="F389" s="254"/>
      <c r="G389" s="255"/>
      <c r="H389" s="316"/>
    </row>
    <row r="390" spans="1:8" ht="12.75">
      <c r="A390" s="254"/>
      <c r="B390" s="254"/>
      <c r="C390" s="254"/>
      <c r="D390" s="254"/>
      <c r="E390" s="254"/>
      <c r="F390" s="254"/>
      <c r="G390" s="255"/>
      <c r="H390" s="316"/>
    </row>
    <row r="391" spans="1:8" ht="12.75">
      <c r="A391" s="254" t="s">
        <v>539</v>
      </c>
      <c r="B391" s="254"/>
      <c r="C391" s="254"/>
      <c r="D391" s="254"/>
      <c r="E391" s="254"/>
      <c r="F391" s="254"/>
      <c r="G391" s="257" t="str">
        <f>IF(ROUND(G199,2)=ROUND(G251,2),"OK",CONCATENATE("Vahe ",ROUND(G199-G251,2)))</f>
        <v>OK</v>
      </c>
      <c r="H391" s="257" t="str">
        <f>IF(ROUND(H199,2)=ROUND(H251,2),"OK",CONCATENATE("Vahe ",ROUND(H199-H251,2)))</f>
        <v>OK</v>
      </c>
    </row>
    <row r="392" spans="1:8" ht="12.75">
      <c r="A392" s="254"/>
      <c r="B392" s="254"/>
      <c r="C392" s="254"/>
      <c r="D392" s="254"/>
      <c r="E392" s="254"/>
      <c r="F392" s="254"/>
      <c r="G392" s="257"/>
      <c r="H392" s="316"/>
    </row>
    <row r="393" spans="1:9" ht="12.75">
      <c r="A393" s="254" t="s">
        <v>540</v>
      </c>
      <c r="B393" s="254"/>
      <c r="C393" s="254"/>
      <c r="D393" s="254"/>
      <c r="E393" s="254"/>
      <c r="F393" s="254"/>
      <c r="G393" s="258" t="str">
        <f>IF(ROUND(G132,2)=ROUND(G354,2),"OK",CONCATENATE("Vahe=",ROUND(G132-G354,2)))</f>
        <v>OK</v>
      </c>
      <c r="H393" s="258" t="str">
        <f>IF(ROUND(H132,2)=ROUND(H354,2),"OK",CONCATENATE("Vahe=",ROUND(H132-H354,2)))</f>
        <v>OK</v>
      </c>
      <c r="I393" s="69"/>
    </row>
    <row r="394" spans="1:8" ht="12.75">
      <c r="A394" s="254"/>
      <c r="B394" s="254"/>
      <c r="C394" s="254"/>
      <c r="D394" s="254"/>
      <c r="E394" s="254"/>
      <c r="F394" s="254"/>
      <c r="G394" s="257"/>
      <c r="H394" s="316"/>
    </row>
    <row r="395" spans="1:8" ht="12.75">
      <c r="A395" s="254" t="s">
        <v>541</v>
      </c>
      <c r="B395" s="254"/>
      <c r="C395" s="254"/>
      <c r="D395" s="254"/>
      <c r="E395" s="254"/>
      <c r="F395" s="254"/>
      <c r="G395" s="257" t="str">
        <f>IF(ROUND(G371-H243,2)=ROUND(H371,2),"OK",CONCATENATE("Vahe=",ROUND(G371-H243-H371,2)))</f>
        <v>OK</v>
      </c>
      <c r="H395" s="316"/>
    </row>
    <row r="396" spans="1:8" ht="12.75">
      <c r="A396" s="254"/>
      <c r="B396" s="254"/>
      <c r="C396" s="254"/>
      <c r="D396" s="254"/>
      <c r="E396" s="254"/>
      <c r="F396" s="254"/>
      <c r="G396" s="257"/>
      <c r="H396" s="316"/>
    </row>
    <row r="397" spans="1:8" ht="12.75">
      <c r="A397" s="254" t="s">
        <v>542</v>
      </c>
      <c r="B397" s="254"/>
      <c r="C397" s="254"/>
      <c r="D397" s="254"/>
      <c r="E397" s="254"/>
      <c r="F397" s="254"/>
      <c r="G397" s="257" t="str">
        <f>IF(ROUND(G126,2)=ROUND(G244,2),"OK",CONCATENATE("Vahe=",ROUND(G126-G244,2)))</f>
        <v>OK</v>
      </c>
      <c r="H397" s="257" t="str">
        <f>IF(ROUND(H126,2)=ROUND(H244,2),"OK",CONCATENATE("Vahe=",ROUND(H126-H244,2)))</f>
        <v>OK</v>
      </c>
    </row>
    <row r="398" spans="1:8" ht="12.75">
      <c r="A398" s="254"/>
      <c r="B398" s="254"/>
      <c r="C398" s="254"/>
      <c r="D398" s="254"/>
      <c r="E398" s="254"/>
      <c r="F398" s="254"/>
      <c r="G398" s="257"/>
      <c r="H398" s="316"/>
    </row>
    <row r="399" spans="1:8" ht="12.75">
      <c r="A399" s="254" t="s">
        <v>543</v>
      </c>
      <c r="B399" s="254"/>
      <c r="C399" s="254"/>
      <c r="D399" s="254"/>
      <c r="E399" s="254"/>
      <c r="F399" s="254"/>
      <c r="G399" s="257" t="str">
        <f>IF(ROUND(G216,2)=ROUND((-G217),2),"OK",CONCATENATE("Vahe=",ROUND(G216+G217,2)))</f>
        <v>OK</v>
      </c>
      <c r="H399" s="257" t="str">
        <f>IF(ROUND(H216,2)=ROUND((-H217),2),"OK",CONCATENATE("Vahe=",ROUND(H216+H217,2)))</f>
        <v>OK</v>
      </c>
    </row>
    <row r="400" spans="1:8" ht="12.75">
      <c r="A400" s="4"/>
      <c r="G400" s="259"/>
      <c r="H400" s="316"/>
    </row>
    <row r="401" spans="1:8" ht="12.75">
      <c r="A401" s="4" t="s">
        <v>544</v>
      </c>
      <c r="G401" s="317" t="str">
        <f>IF(ROUND(G197,2)=ROUND(G249,2),"OK",CONCATENATE("Vahe",ROUND(G197-G249,2)))</f>
        <v>OK</v>
      </c>
      <c r="H401" s="317" t="str">
        <f>IF(ROUND(H197,2)=ROUND(H249,2),"OK",CONCATENATE("Vahe",ROUND(H197-H249,2)))</f>
        <v>OK</v>
      </c>
    </row>
    <row r="402" spans="1:8" ht="12.75">
      <c r="A402" s="4"/>
      <c r="G402" s="317"/>
      <c r="H402" s="316"/>
    </row>
    <row r="403" spans="1:8" ht="12.75">
      <c r="A403" s="256" t="s">
        <v>545</v>
      </c>
      <c r="B403" s="256"/>
      <c r="C403" s="256"/>
      <c r="D403" s="256"/>
      <c r="E403" s="256"/>
      <c r="F403" s="256"/>
      <c r="G403" s="260" t="str">
        <f>IF(ROUND(G366+H232+H239,2)=ROUND(H366,2),"OK",CONCATENATE("Vahe",ROUND(G366+H232+H239-H366,2)))</f>
        <v>OK</v>
      </c>
      <c r="H403" s="316"/>
    </row>
    <row r="404" spans="1:8" ht="12.75">
      <c r="A404" s="256"/>
      <c r="B404" s="256"/>
      <c r="C404" s="256"/>
      <c r="D404" s="256"/>
      <c r="E404" s="256"/>
      <c r="F404" s="256"/>
      <c r="G404" s="318"/>
      <c r="H404" s="316"/>
    </row>
    <row r="405" spans="1:8" ht="12.75">
      <c r="A405" s="256" t="s">
        <v>546</v>
      </c>
      <c r="B405" s="256"/>
      <c r="C405" s="256"/>
      <c r="D405" s="256"/>
      <c r="E405" s="256"/>
      <c r="F405" s="256"/>
      <c r="G405" s="260" t="str">
        <f>IF(ROUND(G367+H233+H240,2)=ROUND(H367,2),"OK",CONCATENATE("Vahe",ROUND(G367+H233+H240-H367,2)))</f>
        <v>OK</v>
      </c>
      <c r="H405" s="316"/>
    </row>
    <row r="406" spans="1:8" ht="12.75">
      <c r="A406" s="256"/>
      <c r="B406" s="256"/>
      <c r="C406" s="256"/>
      <c r="D406" s="256"/>
      <c r="E406" s="256"/>
      <c r="F406" s="256"/>
      <c r="G406" s="318"/>
      <c r="H406" s="316"/>
    </row>
    <row r="407" spans="1:8" ht="12.75">
      <c r="A407" s="256" t="s">
        <v>547</v>
      </c>
      <c r="B407" s="256"/>
      <c r="C407" s="256"/>
      <c r="D407" s="256"/>
      <c r="E407" s="256"/>
      <c r="F407" s="256"/>
      <c r="G407" s="260" t="str">
        <f>IF(ROUND(G369+H234+H241,2)=ROUND(H369,2),"OK",CONCATENATE("Vahe",ROUND(G369+H234+H241-H369,2)))</f>
        <v>OK</v>
      </c>
      <c r="H407" s="316"/>
    </row>
    <row r="408" spans="7:8" ht="12.75">
      <c r="G408" s="317"/>
      <c r="H408" s="317"/>
    </row>
    <row r="409" spans="1:8" ht="12.75">
      <c r="A409" s="261" t="s">
        <v>548</v>
      </c>
      <c r="G409" s="262" t="str">
        <f>IF(ROUND(G365+H242,2)=ROUND(H365,2),"OK")</f>
        <v>OK</v>
      </c>
      <c r="H409" s="319"/>
    </row>
    <row r="410" spans="7:8" ht="12.75">
      <c r="G410" s="320"/>
      <c r="H410" s="317"/>
    </row>
    <row r="411" spans="1:8" ht="12.75">
      <c r="A411" s="256" t="s">
        <v>549</v>
      </c>
      <c r="B411" s="256"/>
      <c r="C411" s="256"/>
      <c r="D411" s="256"/>
      <c r="E411" s="256"/>
      <c r="F411" s="256"/>
      <c r="G411" s="262" t="str">
        <f>IF(ROUND(G382-H222-H227,2)=ROUND(H382,2),"OK")</f>
        <v>OK</v>
      </c>
      <c r="H411" s="263"/>
    </row>
    <row r="412" spans="7:8" ht="12.75">
      <c r="G412" s="320"/>
      <c r="H412" s="317"/>
    </row>
    <row r="413" spans="1:8" ht="12.75">
      <c r="A413" s="256" t="s">
        <v>550</v>
      </c>
      <c r="B413" s="256"/>
      <c r="C413" s="256"/>
      <c r="D413" s="256"/>
      <c r="E413" s="256"/>
      <c r="F413" s="256"/>
      <c r="G413" s="262" t="str">
        <f>IF(ROUND(G383-H221-H226,2)=ROUND(H383,2),"OK")</f>
        <v>OK</v>
      </c>
      <c r="H413" s="264"/>
    </row>
    <row r="414" spans="1:8" ht="12.75">
      <c r="A414" s="256"/>
      <c r="B414" s="256"/>
      <c r="C414" s="256"/>
      <c r="D414" s="256"/>
      <c r="E414" s="256"/>
      <c r="F414" s="256"/>
      <c r="G414" s="265"/>
      <c r="H414" s="263"/>
    </row>
    <row r="415" spans="1:8" ht="12.75">
      <c r="A415" s="256" t="s">
        <v>568</v>
      </c>
      <c r="B415" s="256"/>
      <c r="C415" s="256"/>
      <c r="D415" s="256"/>
      <c r="E415" s="256"/>
      <c r="F415" s="256"/>
      <c r="G415" s="265" t="str">
        <f>IF(G243&gt;G371,"FALSE","OK")</f>
        <v>OK</v>
      </c>
      <c r="H415" s="265"/>
    </row>
    <row r="416" spans="1:8" ht="12.75">
      <c r="A416" s="256"/>
      <c r="B416" s="256"/>
      <c r="C416" s="256"/>
      <c r="D416" s="256"/>
      <c r="E416" s="256"/>
      <c r="F416" s="256"/>
      <c r="G416" s="265"/>
      <c r="H416" s="263"/>
    </row>
    <row r="417" spans="1:40" ht="12.75">
      <c r="A417" s="256"/>
      <c r="B417" s="256"/>
      <c r="C417" s="256"/>
      <c r="D417" s="256"/>
      <c r="E417" s="256"/>
      <c r="F417" s="256"/>
      <c r="G417" s="265"/>
      <c r="H417" s="263"/>
      <c r="I417" s="265"/>
      <c r="J417" s="263"/>
      <c r="K417" s="265"/>
      <c r="L417" s="263"/>
      <c r="M417" s="265"/>
      <c r="N417" s="263"/>
      <c r="O417" s="265"/>
      <c r="P417" s="263"/>
      <c r="Q417" s="265"/>
      <c r="R417" s="263"/>
      <c r="S417" s="265"/>
      <c r="T417" s="263"/>
      <c r="U417" s="265"/>
      <c r="V417" s="263"/>
      <c r="W417" s="265"/>
      <c r="X417" s="263"/>
      <c r="Y417" s="265"/>
      <c r="Z417" s="263"/>
      <c r="AA417" s="265"/>
      <c r="AB417" s="263"/>
      <c r="AC417" s="265"/>
      <c r="AD417" s="263"/>
      <c r="AE417" s="265"/>
      <c r="AF417" s="263"/>
      <c r="AG417" s="265"/>
      <c r="AH417" s="263"/>
      <c r="AI417" s="265"/>
      <c r="AJ417" s="263"/>
      <c r="AK417" s="265"/>
      <c r="AL417" s="263"/>
      <c r="AM417" s="265"/>
      <c r="AN417" s="263"/>
    </row>
    <row r="418" spans="1:8" ht="12.75">
      <c r="A418" s="256"/>
      <c r="B418" s="256"/>
      <c r="C418" s="256"/>
      <c r="D418" s="256"/>
      <c r="E418" s="256"/>
      <c r="F418" s="256"/>
      <c r="G418" s="265"/>
      <c r="H418" s="263"/>
    </row>
    <row r="419" spans="1:8" ht="12.75">
      <c r="A419" s="256"/>
      <c r="B419" s="256"/>
      <c r="C419" s="256"/>
      <c r="D419" s="256"/>
      <c r="E419" s="256"/>
      <c r="F419" s="256"/>
      <c r="G419" s="265"/>
      <c r="H419" s="263"/>
    </row>
    <row r="420" spans="1:8" ht="12.75">
      <c r="A420" s="256"/>
      <c r="B420" s="256"/>
      <c r="C420" s="256"/>
      <c r="D420" s="256"/>
      <c r="E420" s="256"/>
      <c r="F420" s="256"/>
      <c r="G420" s="265"/>
      <c r="H420" s="263"/>
    </row>
    <row r="421" spans="1:8" ht="12.75">
      <c r="A421" s="256"/>
      <c r="B421" s="256"/>
      <c r="C421" s="256"/>
      <c r="D421" s="256"/>
      <c r="E421" s="256"/>
      <c r="F421" s="256"/>
      <c r="G421" s="265"/>
      <c r="H421" s="263"/>
    </row>
    <row r="422" spans="1:8" ht="12.75">
      <c r="A422" s="256"/>
      <c r="B422" s="256"/>
      <c r="C422" s="256"/>
      <c r="D422" s="256"/>
      <c r="E422" s="256"/>
      <c r="F422" s="256"/>
      <c r="G422" s="265"/>
      <c r="H422" s="263"/>
    </row>
    <row r="423" spans="1:8" ht="12.75">
      <c r="A423" s="256"/>
      <c r="B423" s="256"/>
      <c r="C423" s="256"/>
      <c r="D423" s="256"/>
      <c r="E423" s="256"/>
      <c r="F423" s="256"/>
      <c r="G423" s="265"/>
      <c r="H423" s="263"/>
    </row>
  </sheetData>
  <sheetProtection sheet="1" objects="1" scenarios="1"/>
  <dataValidations count="2">
    <dataValidation type="custom" allowBlank="1" showInputMessage="1" showErrorMessage="1" errorTitle="Ära muuda!" error="Palun ära muuda olemasolevaid valemeid. Täita tuleb tühjasid alaridasid, mis liidetakse õigesti automaatselt." sqref="G11:H12 G24:H24 H26 G44:H45 G47:H48 G68:H68 G70:H71 G88:H88 G90:H92 G100:H100 H101 H108 G114:H114 H122 G126:H127 G129:H130 G139:H140 G142:H142 G152:H153 H154 H162 G186:H187 H188 H199 G205:H205 H206 G216:H217 H218 H223 G228:H228 G235:H235 G244:H245 G243 G251:H251 G254:H254 G258:H258 G277:H277 G283:H283 G294:H294 G301:H301 G327:H327 G341:H341 G361:H361 G370:H371">
      <formula1>0</formula1>
    </dataValidation>
    <dataValidation type="custom" allowBlank="1" showInputMessage="1" showErrorMessage="1" sqref="G385:H385 G388:H3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1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1" sqref="B1"/>
    </sheetView>
  </sheetViews>
  <sheetFormatPr defaultColWidth="9.140625" defaultRowHeight="12.75"/>
  <cols>
    <col min="1" max="1" width="13.8515625" style="0" customWidth="1"/>
    <col min="2" max="2" width="0.13671875" style="0" customWidth="1"/>
    <col min="3" max="3" width="45.7109375" style="0" customWidth="1"/>
  </cols>
  <sheetData>
    <row r="1" spans="1:4" ht="15.75">
      <c r="A1" s="276" t="s">
        <v>973</v>
      </c>
      <c r="B1" s="277" t="s">
        <v>972</v>
      </c>
      <c r="C1" s="305" t="s">
        <v>574</v>
      </c>
      <c r="D1" s="272" t="s">
        <v>980</v>
      </c>
    </row>
    <row r="2" spans="1:3" ht="12.75">
      <c r="A2" s="276" t="s">
        <v>813</v>
      </c>
      <c r="B2" s="278" t="s">
        <v>575</v>
      </c>
      <c r="C2" s="279" t="s">
        <v>576</v>
      </c>
    </row>
    <row r="3" spans="1:3" ht="12.75">
      <c r="A3" s="276" t="s">
        <v>814</v>
      </c>
      <c r="B3" s="280">
        <v>90001411</v>
      </c>
      <c r="C3" s="281" t="s">
        <v>577</v>
      </c>
    </row>
    <row r="4" spans="1:3" ht="12.75">
      <c r="A4" s="276" t="s">
        <v>815</v>
      </c>
      <c r="B4" s="280">
        <v>90000200</v>
      </c>
      <c r="C4" s="301" t="s">
        <v>578</v>
      </c>
    </row>
    <row r="5" spans="1:3" ht="12.75">
      <c r="A5" s="276" t="s">
        <v>816</v>
      </c>
      <c r="B5" s="280">
        <v>90000759</v>
      </c>
      <c r="C5" s="282" t="s">
        <v>579</v>
      </c>
    </row>
    <row r="6" spans="1:3" ht="12.75">
      <c r="A6" s="276" t="s">
        <v>817</v>
      </c>
      <c r="B6" s="280">
        <v>90005872</v>
      </c>
      <c r="C6" s="281" t="s">
        <v>580</v>
      </c>
    </row>
    <row r="7" spans="1:3" ht="12.75">
      <c r="A7" s="276" t="s">
        <v>818</v>
      </c>
      <c r="B7" s="278" t="s">
        <v>581</v>
      </c>
      <c r="C7" s="281" t="s">
        <v>582</v>
      </c>
    </row>
    <row r="8" spans="1:3" ht="12.75">
      <c r="A8" s="276" t="s">
        <v>819</v>
      </c>
      <c r="B8" s="280">
        <v>90006414</v>
      </c>
      <c r="C8" s="281" t="s">
        <v>583</v>
      </c>
    </row>
    <row r="9" spans="1:3" ht="12.75">
      <c r="A9" s="276" t="s">
        <v>820</v>
      </c>
      <c r="B9" s="280" t="s">
        <v>584</v>
      </c>
      <c r="C9" s="302" t="s">
        <v>585</v>
      </c>
    </row>
    <row r="10" spans="1:3" ht="12.75">
      <c r="A10" s="276" t="s">
        <v>821</v>
      </c>
      <c r="B10" s="280" t="s">
        <v>586</v>
      </c>
      <c r="C10" s="281" t="s">
        <v>587</v>
      </c>
    </row>
    <row r="11" spans="1:3" ht="12.75">
      <c r="A11" s="276" t="s">
        <v>822</v>
      </c>
      <c r="B11" s="280" t="s">
        <v>588</v>
      </c>
      <c r="C11" s="281" t="s">
        <v>589</v>
      </c>
    </row>
    <row r="12" spans="1:3" ht="12.75">
      <c r="A12" s="276" t="s">
        <v>823</v>
      </c>
      <c r="B12" s="280">
        <v>90000618</v>
      </c>
      <c r="C12" s="281" t="s">
        <v>590</v>
      </c>
    </row>
    <row r="13" spans="1:3" ht="12.75">
      <c r="A13" s="276" t="s">
        <v>824</v>
      </c>
      <c r="B13" s="280">
        <v>90000357</v>
      </c>
      <c r="C13" s="281" t="s">
        <v>591</v>
      </c>
    </row>
    <row r="14" spans="1:3" ht="12.75">
      <c r="A14" s="276" t="s">
        <v>825</v>
      </c>
      <c r="B14" s="280">
        <v>90001380</v>
      </c>
      <c r="C14" s="281" t="s">
        <v>592</v>
      </c>
    </row>
    <row r="15" spans="1:3" ht="12.75">
      <c r="A15" s="276" t="s">
        <v>826</v>
      </c>
      <c r="B15" s="280">
        <v>90006360</v>
      </c>
      <c r="C15" s="281" t="s">
        <v>593</v>
      </c>
    </row>
    <row r="16" spans="1:3" ht="12.75">
      <c r="A16" s="276" t="s">
        <v>827</v>
      </c>
      <c r="B16" s="280">
        <v>90005188</v>
      </c>
      <c r="C16" s="302" t="s">
        <v>594</v>
      </c>
    </row>
    <row r="17" spans="1:3" ht="12.75">
      <c r="A17" s="276" t="s">
        <v>828</v>
      </c>
      <c r="B17" s="280">
        <v>90005797</v>
      </c>
      <c r="C17" s="281" t="s">
        <v>595</v>
      </c>
    </row>
    <row r="18" spans="1:3" ht="12.75">
      <c r="A18" s="276" t="s">
        <v>829</v>
      </c>
      <c r="B18" s="280">
        <v>90003350</v>
      </c>
      <c r="C18" s="281" t="s">
        <v>596</v>
      </c>
    </row>
    <row r="19" spans="1:3" ht="12.75">
      <c r="A19" s="276" t="s">
        <v>830</v>
      </c>
      <c r="B19" s="280">
        <v>90006006</v>
      </c>
      <c r="C19" s="301" t="s">
        <v>974</v>
      </c>
    </row>
    <row r="20" spans="1:3" ht="12.75">
      <c r="A20" s="276" t="s">
        <v>831</v>
      </c>
      <c r="B20" s="280">
        <v>90005946</v>
      </c>
      <c r="C20" s="301" t="s">
        <v>975</v>
      </c>
    </row>
    <row r="21" spans="1:3" ht="12.75">
      <c r="A21" s="276" t="s">
        <v>832</v>
      </c>
      <c r="B21" s="280">
        <v>90000937</v>
      </c>
      <c r="C21" s="282" t="s">
        <v>597</v>
      </c>
    </row>
    <row r="22" spans="1:3" ht="12.75">
      <c r="A22" s="276" t="s">
        <v>833</v>
      </c>
      <c r="B22" s="280" t="s">
        <v>598</v>
      </c>
      <c r="C22" s="282" t="s">
        <v>599</v>
      </c>
    </row>
    <row r="23" spans="1:3" ht="12.75">
      <c r="A23" s="276" t="s">
        <v>834</v>
      </c>
      <c r="B23" s="280">
        <v>90000788</v>
      </c>
      <c r="C23" s="281" t="s">
        <v>600</v>
      </c>
    </row>
    <row r="24" spans="1:3" ht="12.75">
      <c r="A24" s="276" t="s">
        <v>835</v>
      </c>
      <c r="B24" s="277" t="s">
        <v>601</v>
      </c>
      <c r="C24" s="281" t="s">
        <v>602</v>
      </c>
    </row>
    <row r="25" spans="1:3" ht="12.75">
      <c r="A25" s="276" t="s">
        <v>836</v>
      </c>
      <c r="B25" s="280">
        <v>90000506</v>
      </c>
      <c r="C25" s="281" t="s">
        <v>603</v>
      </c>
    </row>
    <row r="26" spans="1:3" ht="12.75">
      <c r="A26" s="276" t="s">
        <v>837</v>
      </c>
      <c r="B26" s="280">
        <v>90004071</v>
      </c>
      <c r="C26" s="281" t="s">
        <v>604</v>
      </c>
    </row>
    <row r="27" spans="1:3" ht="12.75">
      <c r="A27" s="276" t="s">
        <v>838</v>
      </c>
      <c r="B27" s="280">
        <v>90004214</v>
      </c>
      <c r="C27" s="281" t="s">
        <v>605</v>
      </c>
    </row>
    <row r="28" spans="1:3" ht="12.75">
      <c r="A28" s="276" t="s">
        <v>839</v>
      </c>
      <c r="B28" s="277" t="s">
        <v>606</v>
      </c>
      <c r="C28" s="281" t="s">
        <v>607</v>
      </c>
    </row>
    <row r="29" spans="1:3" ht="12.75">
      <c r="A29" s="276" t="s">
        <v>840</v>
      </c>
      <c r="B29" s="280">
        <v>90005449</v>
      </c>
      <c r="C29" s="281" t="s">
        <v>608</v>
      </c>
    </row>
    <row r="30" spans="1:3" ht="12.75">
      <c r="A30" s="276" t="s">
        <v>841</v>
      </c>
      <c r="B30" s="280">
        <v>90000145</v>
      </c>
      <c r="C30" s="282" t="s">
        <v>609</v>
      </c>
    </row>
    <row r="31" spans="1:3" ht="12.75">
      <c r="A31" s="276" t="s">
        <v>842</v>
      </c>
      <c r="B31" s="280" t="s">
        <v>610</v>
      </c>
      <c r="C31" s="282" t="s">
        <v>611</v>
      </c>
    </row>
    <row r="32" spans="1:3" ht="12.75">
      <c r="A32" s="276" t="s">
        <v>843</v>
      </c>
      <c r="B32" s="277" t="s">
        <v>612</v>
      </c>
      <c r="C32" s="281" t="s">
        <v>613</v>
      </c>
    </row>
    <row r="33" spans="1:3" ht="12.75">
      <c r="A33" s="276" t="s">
        <v>844</v>
      </c>
      <c r="B33" s="280">
        <v>90001322</v>
      </c>
      <c r="C33" s="282" t="s">
        <v>614</v>
      </c>
    </row>
    <row r="34" spans="1:3" ht="12.75">
      <c r="A34" s="283" t="s">
        <v>845</v>
      </c>
      <c r="B34" s="280">
        <v>90008347</v>
      </c>
      <c r="C34" s="282" t="s">
        <v>615</v>
      </c>
    </row>
    <row r="35" spans="1:3" ht="12.75">
      <c r="A35" s="276" t="s">
        <v>846</v>
      </c>
      <c r="B35" s="280">
        <v>80028194</v>
      </c>
      <c r="C35" s="282" t="s">
        <v>616</v>
      </c>
    </row>
    <row r="36" spans="1:3" ht="12.75">
      <c r="A36" s="276" t="s">
        <v>847</v>
      </c>
      <c r="B36" s="284" t="s">
        <v>617</v>
      </c>
      <c r="C36" s="284" t="s">
        <v>618</v>
      </c>
    </row>
    <row r="37" spans="1:3" ht="12.75">
      <c r="A37" s="276" t="s">
        <v>848</v>
      </c>
      <c r="B37" s="284" t="s">
        <v>619</v>
      </c>
      <c r="C37" s="284" t="s">
        <v>620</v>
      </c>
    </row>
    <row r="38" spans="1:3" ht="12.75">
      <c r="A38" s="276" t="s">
        <v>849</v>
      </c>
      <c r="B38" s="284" t="s">
        <v>621</v>
      </c>
      <c r="C38" s="284" t="s">
        <v>622</v>
      </c>
    </row>
    <row r="39" spans="1:3" ht="12.75">
      <c r="A39" s="276" t="s">
        <v>850</v>
      </c>
      <c r="B39" s="284" t="s">
        <v>623</v>
      </c>
      <c r="C39" s="284" t="s">
        <v>624</v>
      </c>
    </row>
    <row r="40" spans="1:3" ht="12.75">
      <c r="A40" s="276" t="s">
        <v>851</v>
      </c>
      <c r="B40" s="285" t="s">
        <v>625</v>
      </c>
      <c r="C40" s="286" t="s">
        <v>626</v>
      </c>
    </row>
    <row r="41" spans="1:3" ht="12.75">
      <c r="A41" s="276" t="s">
        <v>852</v>
      </c>
      <c r="B41" s="285" t="s">
        <v>627</v>
      </c>
      <c r="C41" s="286" t="s">
        <v>628</v>
      </c>
    </row>
    <row r="42" spans="1:3" ht="12.75">
      <c r="A42" s="276" t="s">
        <v>853</v>
      </c>
      <c r="B42" s="285" t="s">
        <v>629</v>
      </c>
      <c r="C42" s="286" t="s">
        <v>630</v>
      </c>
    </row>
    <row r="43" spans="1:3" ht="12.75">
      <c r="A43" s="276" t="s">
        <v>854</v>
      </c>
      <c r="B43" s="284" t="s">
        <v>631</v>
      </c>
      <c r="C43" s="284" t="s">
        <v>632</v>
      </c>
    </row>
    <row r="44" spans="1:3" ht="12.75">
      <c r="A44" s="276" t="s">
        <v>855</v>
      </c>
      <c r="B44" s="284" t="s">
        <v>633</v>
      </c>
      <c r="C44" s="284" t="s">
        <v>634</v>
      </c>
    </row>
    <row r="45" spans="1:3" ht="12.75">
      <c r="A45" s="276" t="s">
        <v>856</v>
      </c>
      <c r="B45" s="287" t="s">
        <v>635</v>
      </c>
      <c r="C45" s="282" t="s">
        <v>636</v>
      </c>
    </row>
    <row r="46" spans="1:3" ht="12.75">
      <c r="A46" s="276" t="s">
        <v>857</v>
      </c>
      <c r="B46" s="287" t="s">
        <v>637</v>
      </c>
      <c r="C46" s="282" t="s">
        <v>638</v>
      </c>
    </row>
    <row r="47" spans="1:3" ht="12.75">
      <c r="A47" s="276" t="s">
        <v>858</v>
      </c>
      <c r="B47" s="287" t="s">
        <v>639</v>
      </c>
      <c r="C47" s="282" t="s">
        <v>640</v>
      </c>
    </row>
    <row r="48" spans="1:3" ht="12.75">
      <c r="A48" s="276" t="s">
        <v>859</v>
      </c>
      <c r="B48" s="287" t="s">
        <v>641</v>
      </c>
      <c r="C48" s="286" t="s">
        <v>642</v>
      </c>
    </row>
    <row r="49" spans="1:3" ht="12.75">
      <c r="A49" s="276" t="s">
        <v>860</v>
      </c>
      <c r="B49" s="287" t="s">
        <v>643</v>
      </c>
      <c r="C49" s="286" t="s">
        <v>644</v>
      </c>
    </row>
    <row r="50" spans="1:3" ht="12.75">
      <c r="A50" s="276" t="s">
        <v>861</v>
      </c>
      <c r="B50" s="287" t="s">
        <v>645</v>
      </c>
      <c r="C50" s="282" t="s">
        <v>646</v>
      </c>
    </row>
    <row r="51" spans="1:3" ht="12.75">
      <c r="A51" s="276" t="s">
        <v>862</v>
      </c>
      <c r="B51" s="287" t="s">
        <v>647</v>
      </c>
      <c r="C51" s="282" t="s">
        <v>648</v>
      </c>
    </row>
    <row r="52" spans="1:3" ht="12.75">
      <c r="A52" s="276" t="s">
        <v>863</v>
      </c>
      <c r="B52" s="287" t="s">
        <v>649</v>
      </c>
      <c r="C52" s="282" t="s">
        <v>650</v>
      </c>
    </row>
    <row r="53" spans="1:3" ht="12.75">
      <c r="A53" s="276" t="s">
        <v>864</v>
      </c>
      <c r="B53" s="287" t="s">
        <v>651</v>
      </c>
      <c r="C53" s="286" t="s">
        <v>652</v>
      </c>
    </row>
    <row r="54" spans="1:3" ht="12.75">
      <c r="A54" s="276" t="s">
        <v>865</v>
      </c>
      <c r="B54" s="287" t="s">
        <v>653</v>
      </c>
      <c r="C54" s="286" t="s">
        <v>654</v>
      </c>
    </row>
    <row r="55" spans="1:3" ht="12.75">
      <c r="A55" s="276" t="s">
        <v>866</v>
      </c>
      <c r="B55" s="288">
        <v>90001440</v>
      </c>
      <c r="C55" s="289" t="s">
        <v>655</v>
      </c>
    </row>
    <row r="56" spans="1:3" ht="12.75">
      <c r="A56" s="276" t="s">
        <v>867</v>
      </c>
      <c r="B56" s="288">
        <v>90007974</v>
      </c>
      <c r="C56" s="289" t="s">
        <v>656</v>
      </c>
    </row>
    <row r="57" spans="1:3" ht="12.75">
      <c r="A57" s="276" t="s">
        <v>868</v>
      </c>
      <c r="B57" s="288" t="s">
        <v>657</v>
      </c>
      <c r="C57" s="289" t="s">
        <v>658</v>
      </c>
    </row>
    <row r="58" spans="1:3" ht="12.75">
      <c r="A58" s="276" t="s">
        <v>869</v>
      </c>
      <c r="B58" s="287" t="s">
        <v>659</v>
      </c>
      <c r="C58" s="286" t="s">
        <v>660</v>
      </c>
    </row>
    <row r="59" spans="1:3" ht="12.75">
      <c r="A59" s="276" t="s">
        <v>870</v>
      </c>
      <c r="B59" s="287" t="s">
        <v>661</v>
      </c>
      <c r="C59" s="282" t="s">
        <v>662</v>
      </c>
    </row>
    <row r="60" spans="1:3" ht="12.75">
      <c r="A60" s="276" t="s">
        <v>871</v>
      </c>
      <c r="B60" s="287" t="s">
        <v>663</v>
      </c>
      <c r="C60" s="282" t="s">
        <v>664</v>
      </c>
    </row>
    <row r="61" spans="1:3" ht="12.75">
      <c r="A61" s="276" t="s">
        <v>872</v>
      </c>
      <c r="B61" s="287" t="s">
        <v>665</v>
      </c>
      <c r="C61" s="286" t="s">
        <v>666</v>
      </c>
    </row>
    <row r="62" spans="1:3" ht="12.75">
      <c r="A62" s="276" t="s">
        <v>873</v>
      </c>
      <c r="B62" s="290" t="s">
        <v>667</v>
      </c>
      <c r="C62" s="303" t="s">
        <v>668</v>
      </c>
    </row>
    <row r="63" spans="1:3" ht="12.75">
      <c r="A63" s="276" t="s">
        <v>874</v>
      </c>
      <c r="B63" s="290" t="s">
        <v>669</v>
      </c>
      <c r="C63" s="286" t="s">
        <v>670</v>
      </c>
    </row>
    <row r="64" spans="1:3" ht="12.75">
      <c r="A64" s="276" t="s">
        <v>875</v>
      </c>
      <c r="B64" s="290" t="s">
        <v>671</v>
      </c>
      <c r="C64" s="286" t="s">
        <v>672</v>
      </c>
    </row>
    <row r="65" spans="1:3" ht="12.75">
      <c r="A65" s="276" t="s">
        <v>876</v>
      </c>
      <c r="B65" s="285" t="s">
        <v>673</v>
      </c>
      <c r="C65" s="286" t="s">
        <v>674</v>
      </c>
    </row>
    <row r="66" spans="1:3" ht="12.75">
      <c r="A66" s="276" t="s">
        <v>877</v>
      </c>
      <c r="B66" s="285" t="s">
        <v>675</v>
      </c>
      <c r="C66" s="286" t="s">
        <v>676</v>
      </c>
    </row>
    <row r="67" spans="1:3" ht="12.75">
      <c r="A67" s="276" t="s">
        <v>878</v>
      </c>
      <c r="B67" s="287" t="s">
        <v>677</v>
      </c>
      <c r="C67" s="286" t="s">
        <v>678</v>
      </c>
    </row>
    <row r="68" spans="1:3" ht="12.75">
      <c r="A68" s="276" t="s">
        <v>879</v>
      </c>
      <c r="B68" s="287" t="s">
        <v>679</v>
      </c>
      <c r="C68" s="286" t="s">
        <v>680</v>
      </c>
    </row>
    <row r="69" spans="1:3" ht="12.75">
      <c r="A69" s="276" t="s">
        <v>880</v>
      </c>
      <c r="B69" s="287" t="s">
        <v>681</v>
      </c>
      <c r="C69" s="286" t="s">
        <v>682</v>
      </c>
    </row>
    <row r="70" spans="1:3" ht="12.75">
      <c r="A70" s="276" t="s">
        <v>881</v>
      </c>
      <c r="B70" s="287" t="s">
        <v>683</v>
      </c>
      <c r="C70" s="286" t="s">
        <v>684</v>
      </c>
    </row>
    <row r="71" spans="1:3" ht="12.75">
      <c r="A71" s="276" t="s">
        <v>882</v>
      </c>
      <c r="B71" s="287" t="s">
        <v>685</v>
      </c>
      <c r="C71" s="286" t="s">
        <v>686</v>
      </c>
    </row>
    <row r="72" spans="1:3" ht="12.75">
      <c r="A72" s="276" t="s">
        <v>883</v>
      </c>
      <c r="B72" s="287" t="s">
        <v>687</v>
      </c>
      <c r="C72" s="282" t="s">
        <v>688</v>
      </c>
    </row>
    <row r="73" spans="1:3" ht="12.75">
      <c r="A73" s="276" t="s">
        <v>884</v>
      </c>
      <c r="B73" s="287" t="s">
        <v>691</v>
      </c>
      <c r="C73" s="282" t="s">
        <v>692</v>
      </c>
    </row>
    <row r="74" spans="1:3" ht="12.75">
      <c r="A74" s="283" t="s">
        <v>885</v>
      </c>
      <c r="B74" s="287" t="s">
        <v>693</v>
      </c>
      <c r="C74" s="282" t="s">
        <v>694</v>
      </c>
    </row>
    <row r="75" spans="1:3" ht="12.75">
      <c r="A75" s="283" t="s">
        <v>886</v>
      </c>
      <c r="B75" s="285" t="s">
        <v>695</v>
      </c>
      <c r="C75" s="286" t="s">
        <v>696</v>
      </c>
    </row>
    <row r="76" spans="1:3" ht="12.75">
      <c r="A76" s="283" t="s">
        <v>887</v>
      </c>
      <c r="B76" s="285" t="s">
        <v>697</v>
      </c>
      <c r="C76" s="286" t="s">
        <v>698</v>
      </c>
    </row>
    <row r="77" spans="1:3" ht="12.75">
      <c r="A77" s="283" t="s">
        <v>888</v>
      </c>
      <c r="B77" s="285" t="s">
        <v>699</v>
      </c>
      <c r="C77" s="286" t="s">
        <v>700</v>
      </c>
    </row>
    <row r="78" spans="1:3" ht="12.75">
      <c r="A78" s="283" t="s">
        <v>889</v>
      </c>
      <c r="B78" s="285" t="s">
        <v>701</v>
      </c>
      <c r="C78" s="286" t="s">
        <v>702</v>
      </c>
    </row>
    <row r="79" spans="1:3" ht="12.75">
      <c r="A79" s="283" t="s">
        <v>890</v>
      </c>
      <c r="B79" s="291">
        <v>90002020</v>
      </c>
      <c r="C79" s="279" t="s">
        <v>703</v>
      </c>
    </row>
    <row r="80" spans="1:3" ht="12.75">
      <c r="A80" s="276" t="s">
        <v>891</v>
      </c>
      <c r="B80" s="287" t="s">
        <v>704</v>
      </c>
      <c r="C80" s="282" t="s">
        <v>705</v>
      </c>
    </row>
    <row r="81" spans="1:3" ht="12.75">
      <c r="A81" s="276" t="s">
        <v>892</v>
      </c>
      <c r="B81" s="287" t="s">
        <v>706</v>
      </c>
      <c r="C81" s="282" t="s">
        <v>707</v>
      </c>
    </row>
    <row r="82" spans="1:3" ht="12.75">
      <c r="A82" s="276" t="s">
        <v>893</v>
      </c>
      <c r="B82" s="287" t="s">
        <v>708</v>
      </c>
      <c r="C82" s="282" t="s">
        <v>709</v>
      </c>
    </row>
    <row r="83" spans="1:3" ht="12.75">
      <c r="A83" s="276" t="s">
        <v>894</v>
      </c>
      <c r="B83" s="292" t="s">
        <v>710</v>
      </c>
      <c r="C83" s="282" t="s">
        <v>711</v>
      </c>
    </row>
    <row r="84" spans="1:3" ht="12.75">
      <c r="A84" s="276" t="s">
        <v>895</v>
      </c>
      <c r="B84" s="292" t="s">
        <v>712</v>
      </c>
      <c r="C84" s="293" t="s">
        <v>713</v>
      </c>
    </row>
    <row r="85" spans="1:3" ht="12.75">
      <c r="A85" s="276" t="s">
        <v>896</v>
      </c>
      <c r="B85" s="292" t="s">
        <v>714</v>
      </c>
      <c r="C85" s="293" t="s">
        <v>715</v>
      </c>
    </row>
    <row r="86" spans="1:3" ht="12.75">
      <c r="A86" s="276" t="s">
        <v>897</v>
      </c>
      <c r="B86" s="292" t="s">
        <v>716</v>
      </c>
      <c r="C86" s="293" t="s">
        <v>717</v>
      </c>
    </row>
    <row r="87" spans="1:3" ht="12.75">
      <c r="A87" s="276" t="s">
        <v>898</v>
      </c>
      <c r="B87" s="294" t="s">
        <v>718</v>
      </c>
      <c r="C87" s="293" t="s">
        <v>719</v>
      </c>
    </row>
    <row r="88" spans="1:3" ht="12.75">
      <c r="A88" s="276" t="s">
        <v>899</v>
      </c>
      <c r="B88" s="294" t="s">
        <v>720</v>
      </c>
      <c r="C88" s="294" t="s">
        <v>721</v>
      </c>
    </row>
    <row r="89" spans="1:3" ht="12.75">
      <c r="A89" s="276" t="s">
        <v>900</v>
      </c>
      <c r="B89" s="285">
        <v>90001291</v>
      </c>
      <c r="C89" s="295" t="s">
        <v>722</v>
      </c>
    </row>
    <row r="90" spans="1:3" ht="12.75">
      <c r="A90" s="276" t="s">
        <v>901</v>
      </c>
      <c r="B90" s="285">
        <v>90007431</v>
      </c>
      <c r="C90" s="296" t="s">
        <v>723</v>
      </c>
    </row>
    <row r="91" spans="1:3" ht="12.75">
      <c r="A91" s="276" t="s">
        <v>902</v>
      </c>
      <c r="B91" s="285">
        <v>90007307</v>
      </c>
      <c r="C91" s="296" t="s">
        <v>724</v>
      </c>
    </row>
    <row r="92" spans="1:3" ht="12.75">
      <c r="A92" s="276" t="s">
        <v>725</v>
      </c>
      <c r="B92" s="285" t="s">
        <v>726</v>
      </c>
      <c r="C92" s="296" t="s">
        <v>727</v>
      </c>
    </row>
    <row r="93" spans="1:3" ht="12.75">
      <c r="A93" s="276" t="s">
        <v>903</v>
      </c>
      <c r="B93" s="285" t="s">
        <v>728</v>
      </c>
      <c r="C93" s="296" t="s">
        <v>729</v>
      </c>
    </row>
    <row r="94" spans="1:3" ht="12.75">
      <c r="A94" s="276" t="s">
        <v>904</v>
      </c>
      <c r="B94" s="285" t="s">
        <v>730</v>
      </c>
      <c r="C94" s="296" t="s">
        <v>731</v>
      </c>
    </row>
    <row r="95" spans="1:3" ht="12.75">
      <c r="A95" s="276" t="s">
        <v>905</v>
      </c>
      <c r="B95" s="285" t="s">
        <v>732</v>
      </c>
      <c r="C95" s="296" t="s">
        <v>733</v>
      </c>
    </row>
    <row r="96" spans="1:3" ht="12.75">
      <c r="A96" s="276" t="s">
        <v>906</v>
      </c>
      <c r="B96" s="285" t="s">
        <v>734</v>
      </c>
      <c r="C96" s="296" t="s">
        <v>735</v>
      </c>
    </row>
    <row r="97" spans="1:3" ht="12.75">
      <c r="A97" s="283" t="s">
        <v>907</v>
      </c>
      <c r="B97" s="285" t="s">
        <v>736</v>
      </c>
      <c r="C97" s="296" t="s">
        <v>737</v>
      </c>
    </row>
    <row r="98" spans="1:3" ht="12.75">
      <c r="A98" s="276" t="s">
        <v>908</v>
      </c>
      <c r="B98" s="287" t="s">
        <v>738</v>
      </c>
      <c r="C98" s="282" t="s">
        <v>739</v>
      </c>
    </row>
    <row r="99" spans="1:3" ht="12.75">
      <c r="A99" s="276" t="s">
        <v>909</v>
      </c>
      <c r="B99" s="285" t="s">
        <v>740</v>
      </c>
      <c r="C99" s="297" t="s">
        <v>741</v>
      </c>
    </row>
    <row r="100" spans="1:3" ht="12.75">
      <c r="A100" s="276" t="s">
        <v>910</v>
      </c>
      <c r="B100" s="291">
        <v>90007520</v>
      </c>
      <c r="C100" s="279" t="s">
        <v>742</v>
      </c>
    </row>
    <row r="101" spans="1:3" ht="12.75">
      <c r="A101" s="276" t="s">
        <v>911</v>
      </c>
      <c r="B101" s="291">
        <v>90001227</v>
      </c>
      <c r="C101" s="279" t="s">
        <v>743</v>
      </c>
    </row>
    <row r="102" spans="1:3" ht="12.75">
      <c r="A102" s="276" t="s">
        <v>912</v>
      </c>
      <c r="B102" s="293" t="s">
        <v>744</v>
      </c>
      <c r="C102" s="296" t="s">
        <v>745</v>
      </c>
    </row>
    <row r="103" spans="1:3" ht="12.75">
      <c r="A103" s="276" t="s">
        <v>913</v>
      </c>
      <c r="B103" s="287" t="s">
        <v>746</v>
      </c>
      <c r="C103" s="282" t="s">
        <v>747</v>
      </c>
    </row>
    <row r="104" spans="1:3" ht="12.75">
      <c r="A104" s="276" t="s">
        <v>914</v>
      </c>
      <c r="B104" s="287" t="s">
        <v>748</v>
      </c>
      <c r="C104" s="282" t="s">
        <v>749</v>
      </c>
    </row>
    <row r="105" spans="1:3" ht="12.75">
      <c r="A105" s="276" t="s">
        <v>915</v>
      </c>
      <c r="B105" s="287" t="s">
        <v>750</v>
      </c>
      <c r="C105" s="282" t="s">
        <v>751</v>
      </c>
    </row>
    <row r="106" spans="1:3" ht="12.75">
      <c r="A106" s="276" t="s">
        <v>916</v>
      </c>
      <c r="B106" s="285" t="s">
        <v>752</v>
      </c>
      <c r="C106" s="286" t="s">
        <v>753</v>
      </c>
    </row>
    <row r="107" spans="1:3" ht="12.75">
      <c r="A107" s="276" t="s">
        <v>917</v>
      </c>
      <c r="B107" s="285" t="s">
        <v>754</v>
      </c>
      <c r="C107" s="286" t="s">
        <v>755</v>
      </c>
    </row>
    <row r="108" spans="1:3" ht="12.75">
      <c r="A108" s="276" t="s">
        <v>918</v>
      </c>
      <c r="B108" s="285" t="s">
        <v>756</v>
      </c>
      <c r="C108" s="286" t="s">
        <v>757</v>
      </c>
    </row>
    <row r="109" spans="1:3" ht="12.75">
      <c r="A109" s="276" t="s">
        <v>919</v>
      </c>
      <c r="B109" s="285" t="s">
        <v>758</v>
      </c>
      <c r="C109" s="286" t="s">
        <v>759</v>
      </c>
    </row>
    <row r="110" spans="1:3" ht="12.75">
      <c r="A110" s="276" t="s">
        <v>920</v>
      </c>
      <c r="B110" s="298">
        <v>80196744</v>
      </c>
      <c r="C110" s="275" t="s">
        <v>760</v>
      </c>
    </row>
    <row r="111" spans="1:3" ht="12.75">
      <c r="A111" s="276" t="s">
        <v>921</v>
      </c>
      <c r="B111" s="298">
        <v>80185947</v>
      </c>
      <c r="C111" s="275" t="s">
        <v>761</v>
      </c>
    </row>
    <row r="112" spans="1:3" ht="12.75">
      <c r="A112" s="276" t="s">
        <v>922</v>
      </c>
      <c r="B112" s="298">
        <v>90005320</v>
      </c>
      <c r="C112" s="271" t="s">
        <v>762</v>
      </c>
    </row>
    <row r="113" spans="1:3" ht="12.75">
      <c r="A113" s="276" t="s">
        <v>923</v>
      </c>
      <c r="B113" s="298">
        <v>80192918</v>
      </c>
      <c r="C113" s="275" t="s">
        <v>763</v>
      </c>
    </row>
    <row r="114" spans="1:3" ht="12.75">
      <c r="A114" s="276" t="s">
        <v>924</v>
      </c>
      <c r="B114" s="298">
        <v>80195199</v>
      </c>
      <c r="C114" s="275" t="s">
        <v>764</v>
      </c>
    </row>
    <row r="115" spans="1:3" ht="12.75">
      <c r="A115" s="276" t="s">
        <v>925</v>
      </c>
      <c r="B115" s="298">
        <v>80213342</v>
      </c>
      <c r="C115" s="275" t="s">
        <v>765</v>
      </c>
    </row>
    <row r="116" spans="1:3" ht="12.75">
      <c r="A116" s="276" t="s">
        <v>926</v>
      </c>
      <c r="B116" s="298">
        <v>90000831</v>
      </c>
      <c r="C116" s="271" t="s">
        <v>766</v>
      </c>
    </row>
    <row r="117" spans="1:3" ht="12.75">
      <c r="A117" s="276" t="s">
        <v>927</v>
      </c>
      <c r="B117" s="298">
        <v>80187610</v>
      </c>
      <c r="C117" s="279" t="s">
        <v>767</v>
      </c>
    </row>
    <row r="118" spans="1:3" ht="12.75">
      <c r="A118" s="276" t="s">
        <v>928</v>
      </c>
      <c r="B118" s="298">
        <v>80189879</v>
      </c>
      <c r="C118" s="301" t="s">
        <v>768</v>
      </c>
    </row>
    <row r="119" spans="1:3" ht="12.75">
      <c r="A119" s="276" t="s">
        <v>929</v>
      </c>
      <c r="B119" s="298">
        <v>90003226</v>
      </c>
      <c r="C119" s="279" t="s">
        <v>769</v>
      </c>
    </row>
    <row r="120" spans="1:3" ht="12.75">
      <c r="A120" s="276" t="s">
        <v>930</v>
      </c>
      <c r="B120" s="298">
        <v>90003367</v>
      </c>
      <c r="C120" s="279" t="s">
        <v>770</v>
      </c>
    </row>
    <row r="121" spans="1:3" ht="12.75">
      <c r="A121" s="276" t="s">
        <v>931</v>
      </c>
      <c r="B121" s="298">
        <v>90003568</v>
      </c>
      <c r="C121" s="279" t="s">
        <v>771</v>
      </c>
    </row>
    <row r="122" spans="1:3" ht="12.75">
      <c r="A122" s="276" t="s">
        <v>932</v>
      </c>
      <c r="B122" s="298">
        <v>80121806</v>
      </c>
      <c r="C122" s="301" t="s">
        <v>772</v>
      </c>
    </row>
    <row r="123" spans="1:3" ht="12.75">
      <c r="A123" s="276" t="s">
        <v>933</v>
      </c>
      <c r="B123" s="298">
        <v>80196359</v>
      </c>
      <c r="C123" s="301" t="s">
        <v>773</v>
      </c>
    </row>
    <row r="124" spans="1:3" ht="12.75">
      <c r="A124" s="276" t="s">
        <v>934</v>
      </c>
      <c r="B124" s="298">
        <v>90007098</v>
      </c>
      <c r="C124" s="301" t="s">
        <v>774</v>
      </c>
    </row>
    <row r="125" spans="1:3" ht="12.75">
      <c r="A125" s="276" t="s">
        <v>935</v>
      </c>
      <c r="B125" s="288">
        <v>80140235</v>
      </c>
      <c r="C125" s="289" t="s">
        <v>775</v>
      </c>
    </row>
    <row r="126" spans="1:3" ht="12.75">
      <c r="A126" s="276" t="s">
        <v>936</v>
      </c>
      <c r="B126" s="288">
        <v>80135725</v>
      </c>
      <c r="C126" s="304" t="s">
        <v>776</v>
      </c>
    </row>
    <row r="127" spans="1:3" ht="12.75">
      <c r="A127" s="276" t="s">
        <v>937</v>
      </c>
      <c r="B127" s="288">
        <v>90005923</v>
      </c>
      <c r="C127" s="289" t="s">
        <v>777</v>
      </c>
    </row>
    <row r="128" spans="1:3" ht="12.75">
      <c r="A128" s="276" t="s">
        <v>938</v>
      </c>
      <c r="B128" s="288">
        <v>80235668</v>
      </c>
      <c r="C128" s="289" t="s">
        <v>778</v>
      </c>
    </row>
    <row r="129" spans="1:3" ht="12.75">
      <c r="A129" s="276" t="s">
        <v>939</v>
      </c>
      <c r="B129" s="298">
        <v>80037477</v>
      </c>
      <c r="C129" s="301" t="s">
        <v>779</v>
      </c>
    </row>
    <row r="130" spans="1:3" ht="12.75">
      <c r="A130" s="276" t="s">
        <v>940</v>
      </c>
      <c r="B130" s="287" t="s">
        <v>780</v>
      </c>
      <c r="C130" s="286" t="s">
        <v>781</v>
      </c>
    </row>
    <row r="131" spans="1:3" ht="12.75">
      <c r="A131" s="276" t="s">
        <v>941</v>
      </c>
      <c r="B131" s="288">
        <v>90007796</v>
      </c>
      <c r="C131" s="289" t="s">
        <v>782</v>
      </c>
    </row>
    <row r="132" spans="1:3" ht="12.75">
      <c r="A132" s="276" t="s">
        <v>942</v>
      </c>
      <c r="B132" s="288">
        <v>80229484</v>
      </c>
      <c r="C132" s="304" t="s">
        <v>783</v>
      </c>
    </row>
    <row r="133" spans="1:3" ht="12.75">
      <c r="A133" s="276" t="s">
        <v>943</v>
      </c>
      <c r="B133" s="298">
        <v>80191267</v>
      </c>
      <c r="C133" s="301" t="s">
        <v>784</v>
      </c>
    </row>
    <row r="134" spans="1:3" ht="12.75">
      <c r="A134" s="276" t="s">
        <v>944</v>
      </c>
      <c r="B134" s="298">
        <v>80197361</v>
      </c>
      <c r="C134" s="301" t="s">
        <v>785</v>
      </c>
    </row>
    <row r="135" spans="1:3" ht="12.75">
      <c r="A135" s="276" t="s">
        <v>945</v>
      </c>
      <c r="B135" s="298">
        <v>90003427</v>
      </c>
      <c r="C135" s="301" t="s">
        <v>786</v>
      </c>
    </row>
    <row r="136" spans="1:3" ht="12.75">
      <c r="A136" s="276" t="s">
        <v>946</v>
      </c>
      <c r="B136" s="298">
        <v>80193071</v>
      </c>
      <c r="C136" s="301" t="s">
        <v>787</v>
      </c>
    </row>
    <row r="137" spans="1:3" ht="12.75">
      <c r="A137" s="276" t="s">
        <v>947</v>
      </c>
      <c r="B137" s="280">
        <v>90004065</v>
      </c>
      <c r="C137" s="302" t="s">
        <v>788</v>
      </c>
    </row>
    <row r="138" spans="1:3" ht="12.75">
      <c r="A138" s="276" t="s">
        <v>948</v>
      </c>
      <c r="B138" s="280" t="s">
        <v>689</v>
      </c>
      <c r="C138" s="299" t="s">
        <v>690</v>
      </c>
    </row>
    <row r="139" spans="1:3" ht="12.75">
      <c r="A139" s="276" t="s">
        <v>949</v>
      </c>
      <c r="B139" s="300">
        <v>80190931</v>
      </c>
      <c r="C139" s="302" t="s">
        <v>789</v>
      </c>
    </row>
    <row r="140" spans="1:3" ht="12.75">
      <c r="A140" s="276" t="s">
        <v>950</v>
      </c>
      <c r="B140" s="300">
        <v>90007508</v>
      </c>
      <c r="C140" s="301" t="s">
        <v>790</v>
      </c>
    </row>
    <row r="141" spans="1:3" ht="12.75">
      <c r="A141" s="276" t="s">
        <v>951</v>
      </c>
      <c r="B141" s="300">
        <v>80006577</v>
      </c>
      <c r="C141" s="279" t="s">
        <v>791</v>
      </c>
    </row>
    <row r="142" spans="1:3" ht="12.75">
      <c r="A142" s="276" t="s">
        <v>952</v>
      </c>
      <c r="B142" s="298">
        <v>61820591</v>
      </c>
      <c r="C142" s="301" t="s">
        <v>792</v>
      </c>
    </row>
    <row r="143" spans="1:3" ht="12.75">
      <c r="A143" s="276" t="s">
        <v>953</v>
      </c>
      <c r="B143" s="298">
        <v>90005544</v>
      </c>
      <c r="C143" s="301" t="s">
        <v>793</v>
      </c>
    </row>
    <row r="144" spans="1:3" ht="12.75">
      <c r="A144" s="276" t="s">
        <v>954</v>
      </c>
      <c r="B144" s="298">
        <v>80193473</v>
      </c>
      <c r="C144" s="301" t="s">
        <v>794</v>
      </c>
    </row>
    <row r="145" spans="1:3" ht="12.75">
      <c r="A145" s="276" t="s">
        <v>955</v>
      </c>
      <c r="B145" s="298">
        <v>90004119</v>
      </c>
      <c r="C145" s="279" t="s">
        <v>795</v>
      </c>
    </row>
    <row r="146" spans="1:3" ht="12.75">
      <c r="A146" s="276" t="s">
        <v>956</v>
      </c>
      <c r="B146" s="298">
        <v>80190322</v>
      </c>
      <c r="C146" s="301" t="s">
        <v>796</v>
      </c>
    </row>
    <row r="147" spans="1:3" ht="12.75">
      <c r="A147" s="276" t="s">
        <v>957</v>
      </c>
      <c r="B147" s="298">
        <v>90001010</v>
      </c>
      <c r="C147" s="279" t="s">
        <v>797</v>
      </c>
    </row>
    <row r="148" spans="1:3" ht="12.75">
      <c r="A148" s="276" t="s">
        <v>958</v>
      </c>
      <c r="B148" s="298">
        <v>90001552</v>
      </c>
      <c r="C148" s="282" t="s">
        <v>798</v>
      </c>
    </row>
    <row r="149" spans="1:3" ht="12.75">
      <c r="A149" s="276" t="s">
        <v>959</v>
      </c>
      <c r="B149" s="280">
        <v>90001262</v>
      </c>
      <c r="C149" s="281" t="s">
        <v>799</v>
      </c>
    </row>
    <row r="150" spans="1:3" ht="12.75">
      <c r="A150" s="276" t="s">
        <v>960</v>
      </c>
      <c r="B150" s="280" t="s">
        <v>800</v>
      </c>
      <c r="C150" s="299" t="s">
        <v>801</v>
      </c>
    </row>
    <row r="151" spans="1:3" ht="12.75">
      <c r="A151" s="276" t="s">
        <v>961</v>
      </c>
      <c r="B151" s="298">
        <v>80179941</v>
      </c>
      <c r="C151" s="301" t="s">
        <v>802</v>
      </c>
    </row>
    <row r="152" spans="1:3" ht="12.75">
      <c r="A152" s="276" t="s">
        <v>962</v>
      </c>
      <c r="B152" s="298">
        <v>90001813</v>
      </c>
      <c r="C152" s="279" t="s">
        <v>803</v>
      </c>
    </row>
    <row r="153" spans="1:3" ht="12.75">
      <c r="A153" s="276" t="s">
        <v>963</v>
      </c>
      <c r="B153" s="298">
        <v>80194188</v>
      </c>
      <c r="C153" s="301" t="s">
        <v>804</v>
      </c>
    </row>
    <row r="154" spans="1:3" ht="12.75">
      <c r="A154" s="276" t="s">
        <v>964</v>
      </c>
      <c r="B154" s="298">
        <v>90007299</v>
      </c>
      <c r="C154" s="279" t="s">
        <v>805</v>
      </c>
    </row>
    <row r="155" spans="1:3" ht="12.75">
      <c r="A155" s="276" t="s">
        <v>965</v>
      </c>
      <c r="B155" s="298">
        <v>90007767</v>
      </c>
      <c r="C155" s="279" t="s">
        <v>806</v>
      </c>
    </row>
    <row r="156" spans="1:3" ht="12.75">
      <c r="A156" s="276" t="s">
        <v>966</v>
      </c>
      <c r="B156" s="298">
        <v>80194583</v>
      </c>
      <c r="C156" s="301" t="s">
        <v>807</v>
      </c>
    </row>
    <row r="157" spans="1:3" ht="12.75">
      <c r="A157" s="276" t="s">
        <v>967</v>
      </c>
      <c r="B157" s="298">
        <v>80240942</v>
      </c>
      <c r="C157" s="279" t="s">
        <v>808</v>
      </c>
    </row>
    <row r="158" spans="1:3" ht="12.75">
      <c r="A158" s="276" t="s">
        <v>968</v>
      </c>
      <c r="B158" s="298">
        <v>80190842</v>
      </c>
      <c r="C158" s="279" t="s">
        <v>809</v>
      </c>
    </row>
    <row r="159" spans="1:3" ht="12.75">
      <c r="A159" s="276" t="s">
        <v>969</v>
      </c>
      <c r="B159" s="298">
        <v>90007721</v>
      </c>
      <c r="C159" s="279" t="s">
        <v>810</v>
      </c>
    </row>
    <row r="160" spans="1:3" ht="12.75">
      <c r="A160" s="276" t="s">
        <v>970</v>
      </c>
      <c r="B160" s="298">
        <v>90007980</v>
      </c>
      <c r="C160" s="279" t="s">
        <v>811</v>
      </c>
    </row>
    <row r="161" spans="1:3" ht="12.75">
      <c r="A161" s="276" t="s">
        <v>971</v>
      </c>
      <c r="B161" s="298">
        <v>90008525</v>
      </c>
      <c r="C161" s="279" t="s">
        <v>812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Rahandusministeerium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</dc:creator>
  <cp:keywords/>
  <dc:description/>
  <cp:lastModifiedBy>Eret Laht</cp:lastModifiedBy>
  <cp:lastPrinted>2007-01-11T08:15:02Z</cp:lastPrinted>
  <dcterms:created xsi:type="dcterms:W3CDTF">2007-01-02T11:49:57Z</dcterms:created>
  <dcterms:modified xsi:type="dcterms:W3CDTF">2011-02-15T12:56:23Z</dcterms:modified>
  <cp:category/>
  <cp:version/>
  <cp:contentType/>
  <cp:contentStatus/>
</cp:coreProperties>
</file>